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2150" windowHeight="9150" tabRatio="439" activeTab="1"/>
  </bookViews>
  <sheets>
    <sheet name="SCRUTINIO" sheetId="1" r:id="rId1"/>
    <sheet name="CREDITO" sheetId="2" r:id="rId2"/>
  </sheets>
  <definedNames>
    <definedName name="_xlnm.Print_Area" localSheetId="1">'CREDITO'!$A$2:$AC$26</definedName>
    <definedName name="_xlnm.Print_Area" localSheetId="0">'SCRUTINIO'!$A$2:$V$20</definedName>
    <definedName name="Tab_A">'CREDITO'!$B$30:$C$40</definedName>
    <definedName name="tabellaA">'CREDITO'!$AB$3:$AC$17</definedName>
  </definedNames>
  <calcPr fullCalcOnLoad="1"/>
</workbook>
</file>

<file path=xl/sharedStrings.xml><?xml version="1.0" encoding="utf-8"?>
<sst xmlns="http://schemas.openxmlformats.org/spreadsheetml/2006/main" count="201" uniqueCount="113">
  <si>
    <t>Nella colonna è riportato l'eventuale integrazione del credito attribuita nella scrutinio finale dell'ultimo anno a norma del 4° comma dell'art.11 del Regolamemento - DPR 323/1998 richiamato da O.M. n.40 dell'8/4/09, art.8 §6.</t>
  </si>
  <si>
    <t>Integrazione finale (*)</t>
  </si>
  <si>
    <r>
      <t xml:space="preserve">Risultato 
</t>
    </r>
    <r>
      <rPr>
        <sz val="8"/>
        <rFont val="Arial"/>
        <family val="2"/>
      </rPr>
      <t>(ammesso/a 
non ammesso/a 
all'esame di Stato)</t>
    </r>
  </si>
  <si>
    <t>CONDOTTA</t>
  </si>
  <si>
    <r>
      <t>8&lt;M</t>
    </r>
    <r>
      <rPr>
        <b/>
        <sz val="10"/>
        <color indexed="62"/>
        <rFont val="Symbol"/>
        <family val="1"/>
      </rPr>
      <t>£</t>
    </r>
    <r>
      <rPr>
        <b/>
        <sz val="10"/>
        <color indexed="62"/>
        <rFont val="Arial"/>
        <family val="2"/>
      </rPr>
      <t>10</t>
    </r>
  </si>
  <si>
    <t>Inserire i voti e poi compilare il foglio CREDITO</t>
  </si>
  <si>
    <t>Non inserire dati nelle celle sottostati 
si aggiornano compilando il foglio CREDITO</t>
  </si>
  <si>
    <t>N.B. : le colonne con l'intestazione evidenziata in arancione contengono formule e vengono compilate automaticamente.</t>
  </si>
  <si>
    <t>Frequenza scolastica</t>
  </si>
  <si>
    <t>Bande di oscillazione</t>
  </si>
  <si>
    <t>I Lic</t>
  </si>
  <si>
    <t>II Lic</t>
  </si>
  <si>
    <t>III Lic</t>
  </si>
  <si>
    <t>descrizione crediti formativi</t>
  </si>
  <si>
    <t>RELIGIONE</t>
  </si>
  <si>
    <t>(*):</t>
  </si>
  <si>
    <t>Integrazione finale (*)</t>
  </si>
  <si>
    <t>ITALIANO</t>
  </si>
  <si>
    <t>STORIA</t>
  </si>
  <si>
    <t>INGLESE</t>
  </si>
  <si>
    <t>MATEMATICA</t>
  </si>
  <si>
    <t>Media Voti</t>
  </si>
  <si>
    <t>Banda di oscillazione del credito</t>
  </si>
  <si>
    <t>A</t>
  </si>
  <si>
    <t>S</t>
  </si>
  <si>
    <t xml:space="preserve">Frequenza scolastica </t>
  </si>
  <si>
    <t>D</t>
  </si>
  <si>
    <t>Crediti formativi</t>
  </si>
  <si>
    <t>N°</t>
  </si>
  <si>
    <t>0</t>
  </si>
  <si>
    <t>4-5</t>
  </si>
  <si>
    <t>5-6</t>
  </si>
  <si>
    <t>6-7</t>
  </si>
  <si>
    <t>LATINO</t>
  </si>
  <si>
    <t xml:space="preserve">FILOSOFIA </t>
  </si>
  <si>
    <t>SCIENZE</t>
  </si>
  <si>
    <t>FISICA</t>
  </si>
  <si>
    <t>Credito
 totale</t>
  </si>
  <si>
    <t>Punti</t>
  </si>
  <si>
    <t xml:space="preserve"> </t>
  </si>
  <si>
    <t>Tabella A</t>
  </si>
  <si>
    <t>Religione</t>
  </si>
  <si>
    <t>media classe:</t>
  </si>
  <si>
    <t>GRECO</t>
  </si>
  <si>
    <t>R</t>
  </si>
  <si>
    <t>M</t>
  </si>
  <si>
    <t>s</t>
  </si>
  <si>
    <t>MEDIA DEI VOTI</t>
  </si>
  <si>
    <t>ED. FISICA</t>
  </si>
  <si>
    <t>ST. ARTE</t>
  </si>
  <si>
    <t>CREDITO TOTALE</t>
  </si>
  <si>
    <t>sc</t>
  </si>
  <si>
    <t>COGNOME NOME</t>
  </si>
  <si>
    <t>CREDITO III anno</t>
  </si>
  <si>
    <t>CREDITO IV anno</t>
  </si>
  <si>
    <t>Credito IV</t>
  </si>
  <si>
    <t>Credito III</t>
  </si>
  <si>
    <t>CREDITO V anno</t>
  </si>
  <si>
    <t>Media dei Voti
2008/2009</t>
  </si>
  <si>
    <t>7-9</t>
  </si>
  <si>
    <t>0</t>
  </si>
  <si>
    <t>&lt;6</t>
  </si>
  <si>
    <t>D.M. n.42 del 22/05/2007</t>
  </si>
  <si>
    <t>C&gt;15</t>
  </si>
  <si>
    <t>C</t>
  </si>
  <si>
    <t>Tabella B</t>
  </si>
  <si>
    <t>a≤10</t>
  </si>
  <si>
    <t>11≤a≤20</t>
  </si>
  <si>
    <t>21≤a≤30</t>
  </si>
  <si>
    <t>31≤a≤40</t>
  </si>
  <si>
    <t>&gt;40</t>
  </si>
  <si>
    <t>=6</t>
  </si>
  <si>
    <r>
      <t>6&lt;M</t>
    </r>
    <r>
      <rPr>
        <b/>
        <sz val="10"/>
        <color indexed="62"/>
        <rFont val="Symbol"/>
        <family val="1"/>
      </rPr>
      <t>£</t>
    </r>
    <r>
      <rPr>
        <b/>
        <sz val="10"/>
        <color indexed="62"/>
        <rFont val="Arial"/>
        <family val="2"/>
      </rPr>
      <t>7</t>
    </r>
  </si>
  <si>
    <r>
      <t>7&lt;M</t>
    </r>
    <r>
      <rPr>
        <b/>
        <sz val="10"/>
        <color indexed="62"/>
        <rFont val="Symbol"/>
        <family val="1"/>
      </rPr>
      <t>£</t>
    </r>
    <r>
      <rPr>
        <b/>
        <sz val="10"/>
        <color indexed="62"/>
        <rFont val="Arial"/>
        <family val="2"/>
      </rPr>
      <t>8</t>
    </r>
  </si>
  <si>
    <t>m</t>
  </si>
  <si>
    <t>Trinity ISE3 - ECDL</t>
  </si>
  <si>
    <t>Premio David Giovani;  I.D.I.</t>
  </si>
  <si>
    <t>A.S.D. Crazy  Gym; A.S.D.  Atletica Villafranca</t>
  </si>
  <si>
    <t xml:space="preserve">Premio David Giovani; </t>
  </si>
  <si>
    <t>A.S.D. Crazy Gym</t>
  </si>
  <si>
    <t>x</t>
  </si>
  <si>
    <t>Credito V</t>
  </si>
  <si>
    <t>Interesse-Impegno</t>
  </si>
  <si>
    <t>Partecipaz. attività proposte dalla scuola</t>
  </si>
  <si>
    <t>Bianchi</t>
  </si>
  <si>
    <t xml:space="preserve">Rossi </t>
  </si>
  <si>
    <t>Verdi</t>
  </si>
  <si>
    <t xml:space="preserve">Gialli </t>
  </si>
  <si>
    <t xml:space="preserve">Arancione </t>
  </si>
  <si>
    <t>Viola</t>
  </si>
  <si>
    <t>Neri</t>
  </si>
  <si>
    <t>Blu</t>
  </si>
  <si>
    <r>
      <t>LICEO CLASSICO</t>
    </r>
    <r>
      <rPr>
        <sz val="12"/>
        <rFont val="Arial"/>
        <family val="2"/>
      </rPr>
      <t xml:space="preserve">
SEZ. UNICA
Risultato dello scrutinio finale
ANNO SCOLASTICO</t>
    </r>
  </si>
  <si>
    <t>Turchese</t>
  </si>
  <si>
    <t>Amaranto</t>
  </si>
  <si>
    <t>3-4</t>
  </si>
  <si>
    <t>1L</t>
  </si>
  <si>
    <t>3L</t>
  </si>
  <si>
    <t>2L</t>
  </si>
  <si>
    <t>CLASSE</t>
  </si>
  <si>
    <r>
      <t>7-</t>
    </r>
    <r>
      <rPr>
        <b/>
        <sz val="10"/>
        <rFont val="Arial"/>
        <family val="2"/>
      </rPr>
      <t>9</t>
    </r>
  </si>
  <si>
    <r>
      <t>6-</t>
    </r>
    <r>
      <rPr>
        <b/>
        <sz val="10"/>
        <rFont val="Arial"/>
        <family val="2"/>
      </rPr>
      <t>8</t>
    </r>
  </si>
  <si>
    <t>TABELLE ATTRIBUZIONE CREDITO</t>
  </si>
  <si>
    <t xml:space="preserve"> NOME</t>
  </si>
  <si>
    <t>Canarino</t>
  </si>
  <si>
    <t>Non Ammesso</t>
  </si>
  <si>
    <t>Non Ammessa</t>
  </si>
  <si>
    <t>Debito</t>
  </si>
  <si>
    <t>Beje</t>
  </si>
  <si>
    <t>n. assenze.</t>
  </si>
  <si>
    <t>Promoz. Con DEBITO</t>
  </si>
  <si>
    <t xml:space="preserve">Lic_za poetica (CG 2000, Chiari BS);  Premio David Giovani; </t>
  </si>
  <si>
    <t xml:space="preserve">ECDL; CG FF Maristi;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</si>
</sst>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70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color indexed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Symbol"/>
      <family val="1"/>
    </font>
    <font>
      <b/>
      <sz val="10"/>
      <name val="Arial"/>
      <family val="2"/>
    </font>
    <font>
      <sz val="16"/>
      <name val="Agency FB"/>
      <family val="0"/>
    </font>
    <font>
      <sz val="10"/>
      <name val="Arial Narrow"/>
      <family val="2"/>
    </font>
    <font>
      <b/>
      <sz val="14"/>
      <color indexed="43"/>
      <name val="Times New Roman"/>
      <family val="1"/>
    </font>
    <font>
      <sz val="10"/>
      <color indexed="53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Tw Cen MT Condensed"/>
      <family val="2"/>
    </font>
    <font>
      <b/>
      <sz val="11"/>
      <color indexed="62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 Narrow"/>
      <family val="2"/>
    </font>
    <font>
      <b/>
      <sz val="10"/>
      <color indexed="62"/>
      <name val="Times New Roman"/>
      <family val="1"/>
    </font>
    <font>
      <b/>
      <sz val="11"/>
      <color indexed="62"/>
      <name val="Times New Roman"/>
      <family val="0"/>
    </font>
    <font>
      <b/>
      <sz val="12"/>
      <color indexed="62"/>
      <name val="Arial"/>
      <family val="0"/>
    </font>
    <font>
      <b/>
      <sz val="12"/>
      <name val="Calibri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b/>
      <sz val="16"/>
      <color indexed="18"/>
      <name val="Times New Roman"/>
      <family val="1"/>
    </font>
    <font>
      <b/>
      <sz val="11"/>
      <name val="Times New Roman"/>
      <family val="1"/>
    </font>
    <font>
      <sz val="12"/>
      <name val="Agency FB"/>
      <family val="0"/>
    </font>
    <font>
      <b/>
      <sz val="11"/>
      <color indexed="8"/>
      <name val="Tw Cen MT Condensed"/>
      <family val="2"/>
    </font>
    <font>
      <sz val="11"/>
      <color indexed="8"/>
      <name val="Tw Cen MT Condensed"/>
      <family val="2"/>
    </font>
    <font>
      <sz val="10"/>
      <name val="Agency FB"/>
      <family val="0"/>
    </font>
    <font>
      <b/>
      <sz val="12"/>
      <color indexed="12"/>
      <name val="Times New Roman"/>
      <family val="1"/>
    </font>
    <font>
      <b/>
      <sz val="12"/>
      <name val="Agency FB"/>
      <family val="2"/>
    </font>
    <font>
      <b/>
      <sz val="18"/>
      <color indexed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6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7"/>
        <bgColor indexed="41"/>
      </patternFill>
    </fill>
    <fill>
      <patternFill patternType="solid">
        <fgColor indexed="5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/>
      <bottom style="hair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10"/>
      </left>
      <right style="thin">
        <color indexed="10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10"/>
      </left>
      <right style="thin">
        <color indexed="10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10"/>
      </left>
      <right style="thin">
        <color indexed="10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10"/>
      </right>
      <top style="hair"/>
      <bottom style="thin"/>
    </border>
    <border>
      <left style="thin">
        <color indexed="10"/>
      </left>
      <right style="thin">
        <color indexed="10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10"/>
      </left>
      <right style="hair"/>
      <top style="thin">
        <color indexed="10"/>
      </top>
      <bottom style="hair"/>
    </border>
    <border>
      <left style="hair"/>
      <right style="hair"/>
      <top style="thin">
        <color indexed="10"/>
      </top>
      <bottom style="hair"/>
    </border>
    <border>
      <left>
        <color indexed="63"/>
      </left>
      <right style="hair"/>
      <top style="thin">
        <color indexed="10"/>
      </top>
      <bottom style="hair"/>
    </border>
    <border>
      <left style="hair"/>
      <right style="thin">
        <color indexed="10"/>
      </right>
      <top style="thin">
        <color indexed="10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 style="thin"/>
      <top style="double">
        <color indexed="10"/>
      </top>
      <bottom style="hair"/>
    </border>
    <border>
      <left style="thin"/>
      <right style="double">
        <color indexed="10"/>
      </right>
      <top style="double">
        <color indexed="10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>
        <color indexed="10"/>
      </right>
      <top style="thin"/>
      <bottom style="thin"/>
    </border>
    <border>
      <left style="thin">
        <color indexed="10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>
        <color indexed="10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>
        <color indexed="10"/>
      </left>
      <right style="thin"/>
      <top>
        <color indexed="63"/>
      </top>
      <bottom style="hair"/>
    </border>
    <border>
      <left style="thin"/>
      <right style="double">
        <color indexed="10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10"/>
      </left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>
        <color indexed="10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>
        <color indexed="10"/>
      </left>
      <right style="thin"/>
      <top style="hair"/>
      <bottom style="hair"/>
    </border>
    <border>
      <left style="thin"/>
      <right style="double">
        <color indexed="10"/>
      </right>
      <top style="hair"/>
      <bottom style="hair"/>
    </border>
    <border>
      <left style="thin"/>
      <right style="thin">
        <color indexed="10"/>
      </right>
      <top style="thin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/>
    </border>
    <border>
      <left>
        <color indexed="63"/>
      </left>
      <right>
        <color indexed="63"/>
      </right>
      <top style="thin">
        <color indexed="53"/>
      </top>
      <bottom style="thin"/>
    </border>
    <border>
      <left>
        <color indexed="63"/>
      </left>
      <right style="thin">
        <color indexed="53"/>
      </right>
      <top style="thin">
        <color indexed="5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10" borderId="1" applyNumberFormat="0" applyAlignment="0" applyProtection="0"/>
    <xf numFmtId="0" fontId="37" fillId="0" borderId="2" applyNumberFormat="0" applyFill="0" applyAlignment="0" applyProtection="0"/>
    <xf numFmtId="0" fontId="38" fillId="1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0" fillId="4" borderId="4" applyNumberFormat="0" applyFont="0" applyAlignment="0" applyProtection="0"/>
    <xf numFmtId="0" fontId="41" fillId="1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2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16" fontId="0" fillId="18" borderId="16" xfId="0" applyNumberFormat="1" applyFill="1" applyBorder="1" applyAlignment="1" quotePrefix="1">
      <alignment horizontal="center"/>
    </xf>
    <xf numFmtId="0" fontId="0" fillId="18" borderId="16" xfId="0" applyFill="1" applyBorder="1" applyAlignment="1" quotePrefix="1">
      <alignment horizontal="center" vertical="center"/>
    </xf>
    <xf numFmtId="0" fontId="0" fillId="18" borderId="16" xfId="0" applyFill="1" applyBorder="1" applyAlignment="1" quotePrefix="1">
      <alignment horizontal="center"/>
    </xf>
    <xf numFmtId="0" fontId="0" fillId="18" borderId="16" xfId="0" applyFill="1" applyBorder="1" applyAlignment="1">
      <alignment horizontal="center"/>
    </xf>
    <xf numFmtId="0" fontId="0" fillId="18" borderId="16" xfId="0" applyFill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0" fillId="7" borderId="0" xfId="0" applyFill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19" borderId="10" xfId="0" applyNumberFormat="1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14" fillId="19" borderId="16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20" fillId="21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3" fillId="7" borderId="16" xfId="0" applyFont="1" applyFill="1" applyBorder="1" applyAlignment="1" quotePrefix="1">
      <alignment horizontal="center"/>
    </xf>
    <xf numFmtId="0" fontId="23" fillId="7" borderId="16" xfId="0" applyFont="1" applyFill="1" applyBorder="1" applyAlignment="1">
      <alignment horizontal="center"/>
    </xf>
    <xf numFmtId="16" fontId="23" fillId="7" borderId="16" xfId="0" applyNumberFormat="1" applyFont="1" applyFill="1" applyBorder="1" applyAlignment="1">
      <alignment horizontal="center"/>
    </xf>
    <xf numFmtId="16" fontId="23" fillId="7" borderId="16" xfId="0" applyNumberFormat="1" applyFont="1" applyFill="1" applyBorder="1" applyAlignment="1" quotePrefix="1">
      <alignment horizontal="center"/>
    </xf>
    <xf numFmtId="0" fontId="1" fillId="19" borderId="21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 textRotation="90" wrapText="1"/>
    </xf>
    <xf numFmtId="0" fontId="6" fillId="15" borderId="0" xfId="0" applyFont="1" applyFill="1" applyAlignment="1">
      <alignment/>
    </xf>
    <xf numFmtId="0" fontId="4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10" borderId="0" xfId="0" applyFont="1" applyFill="1" applyAlignment="1">
      <alignment/>
    </xf>
    <xf numFmtId="0" fontId="6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2" fillId="10" borderId="0" xfId="0" applyFont="1" applyFill="1" applyAlignment="1">
      <alignment/>
    </xf>
    <xf numFmtId="0" fontId="3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 textRotation="255" wrapText="1"/>
    </xf>
    <xf numFmtId="0" fontId="2" fillId="20" borderId="0" xfId="0" applyFont="1" applyFill="1" applyAlignment="1">
      <alignment/>
    </xf>
    <xf numFmtId="0" fontId="6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/>
    </xf>
    <xf numFmtId="0" fontId="13" fillId="10" borderId="0" xfId="0" applyFont="1" applyFill="1" applyAlignment="1">
      <alignment/>
    </xf>
    <xf numFmtId="0" fontId="25" fillId="0" borderId="1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10" borderId="26" xfId="0" applyFill="1" applyBorder="1" applyAlignment="1">
      <alignment/>
    </xf>
    <xf numFmtId="0" fontId="2" fillId="10" borderId="26" xfId="0" applyFont="1" applyFill="1" applyBorder="1" applyAlignment="1">
      <alignment/>
    </xf>
    <xf numFmtId="0" fontId="3" fillId="10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10" borderId="0" xfId="0" applyFont="1" applyFill="1" applyAlignment="1">
      <alignment horizontal="right"/>
    </xf>
    <xf numFmtId="0" fontId="30" fillId="0" borderId="28" xfId="0" applyFont="1" applyBorder="1" applyAlignment="1">
      <alignment horizontal="center" textRotation="90" wrapText="1"/>
    </xf>
    <xf numFmtId="0" fontId="30" fillId="22" borderId="28" xfId="0" applyFont="1" applyFill="1" applyBorder="1" applyAlignment="1">
      <alignment horizontal="center" textRotation="90" wrapText="1"/>
    </xf>
    <xf numFmtId="0" fontId="4" fillId="10" borderId="0" xfId="0" applyFont="1" applyFill="1" applyBorder="1" applyAlignment="1">
      <alignment/>
    </xf>
    <xf numFmtId="0" fontId="11" fillId="10" borderId="29" xfId="0" applyFont="1" applyFill="1" applyBorder="1" applyAlignment="1">
      <alignment horizontal="center" vertical="center"/>
    </xf>
    <xf numFmtId="2" fontId="11" fillId="10" borderId="30" xfId="0" applyNumberFormat="1" applyFont="1" applyFill="1" applyBorder="1" applyAlignment="1">
      <alignment horizontal="center" vertical="center"/>
    </xf>
    <xf numFmtId="0" fontId="21" fillId="10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1" fillId="23" borderId="16" xfId="0" applyFont="1" applyFill="1" applyBorder="1" applyAlignment="1">
      <alignment vertical="center"/>
    </xf>
    <xf numFmtId="0" fontId="11" fillId="24" borderId="16" xfId="0" applyFont="1" applyFill="1" applyBorder="1" applyAlignment="1">
      <alignment vertical="center"/>
    </xf>
    <xf numFmtId="0" fontId="0" fillId="4" borderId="0" xfId="0" applyFill="1" applyAlignment="1">
      <alignment/>
    </xf>
    <xf numFmtId="0" fontId="11" fillId="23" borderId="0" xfId="0" applyFont="1" applyFill="1" applyBorder="1" applyAlignment="1">
      <alignment vertical="center"/>
    </xf>
    <xf numFmtId="0" fontId="26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2" fontId="11" fillId="10" borderId="0" xfId="0" applyNumberFormat="1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3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textRotation="90" wrapText="1"/>
    </xf>
    <xf numFmtId="0" fontId="31" fillId="16" borderId="16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right"/>
    </xf>
    <xf numFmtId="0" fontId="54" fillId="27" borderId="16" xfId="0" applyFont="1" applyFill="1" applyBorder="1" applyAlignment="1">
      <alignment horizontal="center" textRotation="90" wrapText="1"/>
    </xf>
    <xf numFmtId="0" fontId="55" fillId="0" borderId="16" xfId="0" applyFont="1" applyBorder="1" applyAlignment="1">
      <alignment/>
    </xf>
    <xf numFmtId="0" fontId="56" fillId="10" borderId="34" xfId="0" applyFont="1" applyFill="1" applyBorder="1" applyAlignment="1">
      <alignment horizontal="center" vertical="center"/>
    </xf>
    <xf numFmtId="0" fontId="56" fillId="10" borderId="19" xfId="0" applyFont="1" applyFill="1" applyBorder="1" applyAlignment="1">
      <alignment horizontal="center" vertical="center"/>
    </xf>
    <xf numFmtId="2" fontId="56" fillId="10" borderId="35" xfId="0" applyNumberFormat="1" applyFont="1" applyFill="1" applyBorder="1" applyAlignment="1">
      <alignment horizontal="center" vertical="center"/>
    </xf>
    <xf numFmtId="0" fontId="56" fillId="10" borderId="35" xfId="0" applyFont="1" applyFill="1" applyBorder="1" applyAlignment="1">
      <alignment horizontal="center" vertical="center"/>
    </xf>
    <xf numFmtId="0" fontId="57" fillId="10" borderId="35" xfId="0" applyFont="1" applyFill="1" applyBorder="1" applyAlignment="1">
      <alignment horizontal="center" vertical="center"/>
    </xf>
    <xf numFmtId="0" fontId="56" fillId="10" borderId="36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2" fontId="56" fillId="10" borderId="37" xfId="0" applyNumberFormat="1" applyFont="1" applyFill="1" applyBorder="1" applyAlignment="1">
      <alignment horizontal="center" vertical="center"/>
    </xf>
    <xf numFmtId="0" fontId="56" fillId="10" borderId="37" xfId="0" applyFont="1" applyFill="1" applyBorder="1" applyAlignment="1">
      <alignment horizontal="center" vertical="center"/>
    </xf>
    <xf numFmtId="0" fontId="57" fillId="10" borderId="37" xfId="0" applyFont="1" applyFill="1" applyBorder="1" applyAlignment="1">
      <alignment horizontal="center" vertical="center"/>
    </xf>
    <xf numFmtId="0" fontId="60" fillId="10" borderId="36" xfId="0" applyFont="1" applyFill="1" applyBorder="1" applyAlignment="1">
      <alignment horizontal="center" vertical="center"/>
    </xf>
    <xf numFmtId="0" fontId="56" fillId="10" borderId="38" xfId="0" applyFont="1" applyFill="1" applyBorder="1" applyAlignment="1">
      <alignment horizontal="center" vertical="center"/>
    </xf>
    <xf numFmtId="0" fontId="58" fillId="10" borderId="38" xfId="0" applyFont="1" applyFill="1" applyBorder="1" applyAlignment="1">
      <alignment horizontal="center" vertical="center"/>
    </xf>
    <xf numFmtId="2" fontId="56" fillId="10" borderId="39" xfId="0" applyNumberFormat="1" applyFont="1" applyFill="1" applyBorder="1" applyAlignment="1">
      <alignment horizontal="center" vertical="center"/>
    </xf>
    <xf numFmtId="0" fontId="56" fillId="10" borderId="39" xfId="0" applyFont="1" applyFill="1" applyBorder="1" applyAlignment="1">
      <alignment horizontal="center" vertical="center"/>
    </xf>
    <xf numFmtId="0" fontId="57" fillId="10" borderId="39" xfId="0" applyFont="1" applyFill="1" applyBorder="1" applyAlignment="1">
      <alignment horizontal="center" vertical="center"/>
    </xf>
    <xf numFmtId="0" fontId="60" fillId="10" borderId="38" xfId="0" applyFont="1" applyFill="1" applyBorder="1" applyAlignment="1">
      <alignment horizontal="center" vertical="center"/>
    </xf>
    <xf numFmtId="0" fontId="56" fillId="10" borderId="40" xfId="0" applyFont="1" applyFill="1" applyBorder="1" applyAlignment="1">
      <alignment horizontal="center" vertical="center"/>
    </xf>
    <xf numFmtId="0" fontId="56" fillId="10" borderId="41" xfId="0" applyFont="1" applyFill="1" applyBorder="1" applyAlignment="1">
      <alignment horizontal="center" vertical="center"/>
    </xf>
    <xf numFmtId="0" fontId="56" fillId="10" borderId="42" xfId="0" applyFont="1" applyFill="1" applyBorder="1" applyAlignment="1">
      <alignment horizontal="center" vertical="center"/>
    </xf>
    <xf numFmtId="2" fontId="56" fillId="10" borderId="43" xfId="0" applyNumberFormat="1" applyFont="1" applyFill="1" applyBorder="1" applyAlignment="1">
      <alignment horizontal="center" vertical="center"/>
    </xf>
    <xf numFmtId="0" fontId="56" fillId="10" borderId="43" xfId="0" applyFont="1" applyFill="1" applyBorder="1" applyAlignment="1">
      <alignment horizontal="center" vertical="center"/>
    </xf>
    <xf numFmtId="0" fontId="57" fillId="10" borderId="43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23" borderId="47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0" fontId="18" fillId="23" borderId="49" xfId="0" applyFont="1" applyFill="1" applyBorder="1" applyAlignment="1">
      <alignment horizontal="center" vertical="center"/>
    </xf>
    <xf numFmtId="0" fontId="18" fillId="24" borderId="47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/>
    </xf>
    <xf numFmtId="0" fontId="18" fillId="24" borderId="51" xfId="0" applyFont="1" applyFill="1" applyBorder="1" applyAlignment="1">
      <alignment horizontal="center" vertical="center"/>
    </xf>
    <xf numFmtId="0" fontId="18" fillId="24" borderId="52" xfId="0" applyFont="1" applyFill="1" applyBorder="1" applyAlignment="1">
      <alignment horizontal="center" vertical="center"/>
    </xf>
    <xf numFmtId="0" fontId="18" fillId="10" borderId="50" xfId="0" applyFont="1" applyFill="1" applyBorder="1" applyAlignment="1">
      <alignment horizontal="center" vertical="center"/>
    </xf>
    <xf numFmtId="0" fontId="18" fillId="10" borderId="51" xfId="0" applyFont="1" applyFill="1" applyBorder="1" applyAlignment="1">
      <alignment horizontal="center" vertical="center"/>
    </xf>
    <xf numFmtId="0" fontId="18" fillId="10" borderId="52" xfId="0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51" xfId="0" applyFont="1" applyFill="1" applyBorder="1" applyAlignment="1">
      <alignment horizontal="center" vertical="center"/>
    </xf>
    <xf numFmtId="0" fontId="18" fillId="23" borderId="52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/>
    </xf>
    <xf numFmtId="0" fontId="12" fillId="24" borderId="46" xfId="0" applyFont="1" applyFill="1" applyBorder="1" applyAlignment="1">
      <alignment horizontal="center" vertical="center"/>
    </xf>
    <xf numFmtId="0" fontId="18" fillId="24" borderId="53" xfId="0" applyFont="1" applyFill="1" applyBorder="1" applyAlignment="1">
      <alignment horizontal="center" vertical="center"/>
    </xf>
    <xf numFmtId="0" fontId="18" fillId="24" borderId="54" xfId="0" applyFont="1" applyFill="1" applyBorder="1" applyAlignment="1">
      <alignment horizontal="center" vertical="center"/>
    </xf>
    <xf numFmtId="0" fontId="18" fillId="24" borderId="55" xfId="0" applyFont="1" applyFill="1" applyBorder="1" applyAlignment="1" quotePrefix="1">
      <alignment horizontal="center" vertical="center"/>
    </xf>
    <xf numFmtId="0" fontId="18" fillId="24" borderId="56" xfId="0" applyFont="1" applyFill="1" applyBorder="1" applyAlignment="1">
      <alignment horizontal="center" vertical="center"/>
    </xf>
    <xf numFmtId="0" fontId="18" fillId="24" borderId="57" xfId="0" applyFont="1" applyFill="1" applyBorder="1" applyAlignment="1">
      <alignment horizontal="center" vertical="center"/>
    </xf>
    <xf numFmtId="0" fontId="12" fillId="24" borderId="58" xfId="0" applyFont="1" applyFill="1" applyBorder="1" applyAlignment="1">
      <alignment horizontal="center" vertical="center"/>
    </xf>
    <xf numFmtId="0" fontId="12" fillId="24" borderId="59" xfId="0" applyFont="1" applyFill="1" applyBorder="1" applyAlignment="1">
      <alignment horizontal="center" vertical="center"/>
    </xf>
    <xf numFmtId="0" fontId="12" fillId="24" borderId="60" xfId="0" applyFont="1" applyFill="1" applyBorder="1" applyAlignment="1">
      <alignment horizontal="center" vertical="center"/>
    </xf>
    <xf numFmtId="2" fontId="12" fillId="24" borderId="61" xfId="0" applyNumberFormat="1" applyFont="1" applyFill="1" applyBorder="1" applyAlignment="1">
      <alignment horizontal="center" vertical="center"/>
    </xf>
    <xf numFmtId="0" fontId="18" fillId="24" borderId="62" xfId="0" applyFont="1" applyFill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8" borderId="6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2" fillId="23" borderId="49" xfId="0" applyFont="1" applyFill="1" applyBorder="1" applyAlignment="1">
      <alignment horizontal="center" vertical="center"/>
    </xf>
    <xf numFmtId="0" fontId="18" fillId="23" borderId="65" xfId="0" applyFont="1" applyFill="1" applyBorder="1" applyAlignment="1">
      <alignment horizontal="center" vertical="center"/>
    </xf>
    <xf numFmtId="0" fontId="18" fillId="23" borderId="66" xfId="0" applyFont="1" applyFill="1" applyBorder="1" applyAlignment="1">
      <alignment horizontal="center" vertical="center"/>
    </xf>
    <xf numFmtId="0" fontId="18" fillId="23" borderId="66" xfId="0" applyFont="1" applyFill="1" applyBorder="1" applyAlignment="1" quotePrefix="1">
      <alignment horizontal="center" vertical="center"/>
    </xf>
    <xf numFmtId="0" fontId="18" fillId="23" borderId="67" xfId="0" applyFont="1" applyFill="1" applyBorder="1" applyAlignment="1">
      <alignment horizontal="center" vertical="center"/>
    </xf>
    <xf numFmtId="0" fontId="12" fillId="23" borderId="68" xfId="0" applyFont="1" applyFill="1" applyBorder="1" applyAlignment="1">
      <alignment horizontal="center" vertical="center"/>
    </xf>
    <xf numFmtId="0" fontId="12" fillId="23" borderId="35" xfId="0" applyFont="1" applyFill="1" applyBorder="1" applyAlignment="1">
      <alignment horizontal="center" vertical="center"/>
    </xf>
    <xf numFmtId="0" fontId="12" fillId="23" borderId="60" xfId="0" applyFont="1" applyFill="1" applyBorder="1" applyAlignment="1">
      <alignment horizontal="center" vertical="center"/>
    </xf>
    <xf numFmtId="2" fontId="12" fillId="23" borderId="69" xfId="0" applyNumberFormat="1" applyFont="1" applyFill="1" applyBorder="1" applyAlignment="1">
      <alignment horizontal="center" vertical="center"/>
    </xf>
    <xf numFmtId="0" fontId="18" fillId="23" borderId="70" xfId="0" applyFont="1" applyFill="1" applyBorder="1" applyAlignment="1">
      <alignment horizontal="center" vertical="center"/>
    </xf>
    <xf numFmtId="0" fontId="18" fillId="23" borderId="71" xfId="0" applyFont="1" applyFill="1" applyBorder="1" applyAlignment="1">
      <alignment horizontal="center" vertical="center"/>
    </xf>
    <xf numFmtId="0" fontId="18" fillId="23" borderId="72" xfId="0" applyFont="1" applyFill="1" applyBorder="1" applyAlignment="1">
      <alignment horizontal="center" vertical="center"/>
    </xf>
    <xf numFmtId="0" fontId="18" fillId="25" borderId="64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/>
    </xf>
    <xf numFmtId="0" fontId="12" fillId="24" borderId="49" xfId="0" applyFont="1" applyFill="1" applyBorder="1" applyAlignment="1">
      <alignment horizontal="center" vertical="center"/>
    </xf>
    <xf numFmtId="0" fontId="18" fillId="24" borderId="65" xfId="0" applyFont="1" applyFill="1" applyBorder="1" applyAlignment="1">
      <alignment horizontal="center" vertical="center"/>
    </xf>
    <xf numFmtId="0" fontId="18" fillId="24" borderId="66" xfId="0" applyFont="1" applyFill="1" applyBorder="1" applyAlignment="1" quotePrefix="1">
      <alignment horizontal="center" vertical="center"/>
    </xf>
    <xf numFmtId="0" fontId="18" fillId="24" borderId="67" xfId="0" applyFont="1" applyFill="1" applyBorder="1" applyAlignment="1">
      <alignment horizontal="center" vertical="center"/>
    </xf>
    <xf numFmtId="0" fontId="18" fillId="24" borderId="66" xfId="0" applyFont="1" applyFill="1" applyBorder="1" applyAlignment="1">
      <alignment horizontal="center" vertical="center"/>
    </xf>
    <xf numFmtId="0" fontId="12" fillId="24" borderId="68" xfId="0" applyFont="1" applyFill="1" applyBorder="1" applyAlignment="1">
      <alignment horizontal="center" vertical="center"/>
    </xf>
    <xf numFmtId="0" fontId="12" fillId="24" borderId="35" xfId="0" applyFont="1" applyFill="1" applyBorder="1" applyAlignment="1">
      <alignment horizontal="center" vertical="center"/>
    </xf>
    <xf numFmtId="2" fontId="12" fillId="24" borderId="69" xfId="0" applyNumberFormat="1" applyFont="1" applyFill="1" applyBorder="1" applyAlignment="1">
      <alignment horizontal="center" vertical="center"/>
    </xf>
    <xf numFmtId="0" fontId="18" fillId="24" borderId="70" xfId="0" applyFont="1" applyFill="1" applyBorder="1" applyAlignment="1">
      <alignment horizontal="center" vertical="center"/>
    </xf>
    <xf numFmtId="0" fontId="18" fillId="24" borderId="71" xfId="0" applyFont="1" applyFill="1" applyBorder="1" applyAlignment="1">
      <alignment horizontal="center" vertical="center"/>
    </xf>
    <xf numFmtId="0" fontId="18" fillId="24" borderId="72" xfId="0" applyFont="1" applyFill="1" applyBorder="1" applyAlignment="1">
      <alignment horizontal="center" vertical="center"/>
    </xf>
    <xf numFmtId="0" fontId="18" fillId="23" borderId="48" xfId="0" applyFont="1" applyFill="1" applyBorder="1" applyAlignment="1" quotePrefix="1">
      <alignment horizontal="center" vertical="center"/>
    </xf>
    <xf numFmtId="0" fontId="18" fillId="24" borderId="48" xfId="0" applyFont="1" applyFill="1" applyBorder="1" applyAlignment="1" quotePrefix="1">
      <alignment horizontal="center" vertical="center"/>
    </xf>
    <xf numFmtId="0" fontId="12" fillId="24" borderId="52" xfId="0" applyFont="1" applyFill="1" applyBorder="1" applyAlignment="1">
      <alignment horizontal="center" vertical="center"/>
    </xf>
    <xf numFmtId="0" fontId="18" fillId="24" borderId="73" xfId="0" applyFont="1" applyFill="1" applyBorder="1" applyAlignment="1">
      <alignment horizontal="center" vertical="center"/>
    </xf>
    <xf numFmtId="0" fontId="18" fillId="24" borderId="74" xfId="0" applyFont="1" applyFill="1" applyBorder="1" applyAlignment="1">
      <alignment horizontal="center" vertical="center"/>
    </xf>
    <xf numFmtId="0" fontId="18" fillId="24" borderId="75" xfId="0" applyFont="1" applyFill="1" applyBorder="1" applyAlignment="1">
      <alignment horizontal="center" vertical="center"/>
    </xf>
    <xf numFmtId="0" fontId="12" fillId="24" borderId="76" xfId="0" applyFont="1" applyFill="1" applyBorder="1" applyAlignment="1">
      <alignment horizontal="center" vertical="center"/>
    </xf>
    <xf numFmtId="0" fontId="12" fillId="24" borderId="37" xfId="0" applyFont="1" applyFill="1" applyBorder="1" applyAlignment="1">
      <alignment horizontal="center" vertical="center"/>
    </xf>
    <xf numFmtId="0" fontId="12" fillId="24" borderId="77" xfId="0" applyFont="1" applyFill="1" applyBorder="1" applyAlignment="1">
      <alignment horizontal="center" vertical="center"/>
    </xf>
    <xf numFmtId="2" fontId="12" fillId="24" borderId="78" xfId="0" applyNumberFormat="1" applyFont="1" applyFill="1" applyBorder="1" applyAlignment="1">
      <alignment horizontal="center" vertical="center"/>
    </xf>
    <xf numFmtId="0" fontId="18" fillId="24" borderId="79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/>
    </xf>
    <xf numFmtId="0" fontId="12" fillId="10" borderId="52" xfId="0" applyFont="1" applyFill="1" applyBorder="1" applyAlignment="1">
      <alignment horizontal="center" vertical="center"/>
    </xf>
    <xf numFmtId="0" fontId="18" fillId="10" borderId="73" xfId="0" applyFont="1" applyFill="1" applyBorder="1" applyAlignment="1">
      <alignment horizontal="center" vertical="center"/>
    </xf>
    <xf numFmtId="0" fontId="18" fillId="10" borderId="74" xfId="0" applyFont="1" applyFill="1" applyBorder="1" applyAlignment="1">
      <alignment horizontal="center" vertical="center"/>
    </xf>
    <xf numFmtId="0" fontId="18" fillId="10" borderId="75" xfId="0" applyFont="1" applyFill="1" applyBorder="1" applyAlignment="1">
      <alignment horizontal="center" vertical="center"/>
    </xf>
    <xf numFmtId="0" fontId="12" fillId="10" borderId="76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0" fontId="12" fillId="10" borderId="77" xfId="0" applyFont="1" applyFill="1" applyBorder="1" applyAlignment="1">
      <alignment horizontal="center" vertical="center"/>
    </xf>
    <xf numFmtId="2" fontId="12" fillId="10" borderId="78" xfId="0" applyNumberFormat="1" applyFont="1" applyFill="1" applyBorder="1" applyAlignment="1">
      <alignment horizontal="center" vertical="center"/>
    </xf>
    <xf numFmtId="0" fontId="18" fillId="10" borderId="79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/>
    </xf>
    <xf numFmtId="0" fontId="12" fillId="23" borderId="52" xfId="0" applyFont="1" applyFill="1" applyBorder="1" applyAlignment="1">
      <alignment horizontal="center" vertical="center"/>
    </xf>
    <xf numFmtId="0" fontId="18" fillId="23" borderId="73" xfId="0" applyFont="1" applyFill="1" applyBorder="1" applyAlignment="1">
      <alignment horizontal="center" vertical="center"/>
    </xf>
    <xf numFmtId="0" fontId="18" fillId="23" borderId="74" xfId="0" applyFont="1" applyFill="1" applyBorder="1" applyAlignment="1">
      <alignment horizontal="center" vertical="center"/>
    </xf>
    <xf numFmtId="0" fontId="18" fillId="23" borderId="75" xfId="0" applyFont="1" applyFill="1" applyBorder="1" applyAlignment="1">
      <alignment horizontal="center" vertical="center"/>
    </xf>
    <xf numFmtId="0" fontId="12" fillId="23" borderId="76" xfId="0" applyFont="1" applyFill="1" applyBorder="1" applyAlignment="1">
      <alignment horizontal="center" vertical="center"/>
    </xf>
    <xf numFmtId="0" fontId="12" fillId="23" borderId="37" xfId="0" applyFont="1" applyFill="1" applyBorder="1" applyAlignment="1">
      <alignment horizontal="center" vertical="center"/>
    </xf>
    <xf numFmtId="0" fontId="12" fillId="23" borderId="77" xfId="0" applyFont="1" applyFill="1" applyBorder="1" applyAlignment="1">
      <alignment horizontal="center" vertical="center"/>
    </xf>
    <xf numFmtId="2" fontId="12" fillId="23" borderId="78" xfId="0" applyNumberFormat="1" applyFont="1" applyFill="1" applyBorder="1" applyAlignment="1">
      <alignment horizontal="center" vertical="center"/>
    </xf>
    <xf numFmtId="0" fontId="18" fillId="23" borderId="79" xfId="0" applyFont="1" applyFill="1" applyBorder="1" applyAlignment="1">
      <alignment horizontal="center" vertical="center"/>
    </xf>
    <xf numFmtId="0" fontId="18" fillId="23" borderId="31" xfId="0" applyFont="1" applyFill="1" applyBorder="1" applyAlignment="1">
      <alignment horizontal="center" vertical="center"/>
    </xf>
    <xf numFmtId="0" fontId="18" fillId="23" borderId="3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left"/>
    </xf>
    <xf numFmtId="0" fontId="11" fillId="10" borderId="16" xfId="0" applyFont="1" applyFill="1" applyBorder="1" applyAlignment="1">
      <alignment horizontal="left"/>
    </xf>
    <xf numFmtId="2" fontId="11" fillId="10" borderId="80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/>
    </xf>
    <xf numFmtId="0" fontId="17" fillId="7" borderId="16" xfId="0" applyFont="1" applyFill="1" applyBorder="1" applyAlignment="1">
      <alignment horizontal="center"/>
    </xf>
    <xf numFmtId="16" fontId="0" fillId="18" borderId="16" xfId="0" applyNumberFormat="1" applyFill="1" applyBorder="1" applyAlignment="1" quotePrefix="1">
      <alignment horizontal="center" vertical="center"/>
    </xf>
    <xf numFmtId="16" fontId="0" fillId="18" borderId="16" xfId="0" applyNumberFormat="1" applyFont="1" applyFill="1" applyBorder="1" applyAlignment="1" quotePrefix="1">
      <alignment horizontal="center"/>
    </xf>
    <xf numFmtId="0" fontId="0" fillId="18" borderId="16" xfId="0" applyFont="1" applyFill="1" applyBorder="1" applyAlignment="1" quotePrefix="1">
      <alignment horizontal="center"/>
    </xf>
    <xf numFmtId="0" fontId="17" fillId="2" borderId="16" xfId="0" applyFont="1" applyFill="1" applyBorder="1" applyAlignment="1" quotePrefix="1">
      <alignment horizontal="center"/>
    </xf>
    <xf numFmtId="0" fontId="17" fillId="15" borderId="25" xfId="0" applyFont="1" applyFill="1" applyBorder="1" applyAlignment="1">
      <alignment/>
    </xf>
    <xf numFmtId="0" fontId="32" fillId="3" borderId="81" xfId="0" applyFont="1" applyFill="1" applyBorder="1" applyAlignment="1">
      <alignment/>
    </xf>
    <xf numFmtId="0" fontId="32" fillId="3" borderId="0" xfId="0" applyFont="1" applyFill="1" applyBorder="1" applyAlignment="1">
      <alignment/>
    </xf>
    <xf numFmtId="0" fontId="32" fillId="3" borderId="26" xfId="0" applyFont="1" applyFill="1" applyBorder="1" applyAlignment="1">
      <alignment/>
    </xf>
    <xf numFmtId="0" fontId="17" fillId="29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9" fillId="10" borderId="38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2" fillId="24" borderId="66" xfId="0" applyFont="1" applyFill="1" applyBorder="1" applyAlignment="1">
      <alignment horizontal="center" vertical="center"/>
    </xf>
    <xf numFmtId="0" fontId="12" fillId="23" borderId="66" xfId="0" applyFont="1" applyFill="1" applyBorder="1" applyAlignment="1">
      <alignment horizontal="center" vertical="center"/>
    </xf>
    <xf numFmtId="0" fontId="12" fillId="24" borderId="74" xfId="0" applyFont="1" applyFill="1" applyBorder="1" applyAlignment="1">
      <alignment horizontal="center" vertical="center"/>
    </xf>
    <xf numFmtId="0" fontId="12" fillId="10" borderId="74" xfId="0" applyFont="1" applyFill="1" applyBorder="1" applyAlignment="1">
      <alignment horizontal="center" vertical="center"/>
    </xf>
    <xf numFmtId="0" fontId="12" fillId="23" borderId="74" xfId="0" applyFont="1" applyFill="1" applyBorder="1" applyAlignment="1">
      <alignment horizontal="center" vertical="center"/>
    </xf>
    <xf numFmtId="0" fontId="11" fillId="10" borderId="82" xfId="0" applyFont="1" applyFill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5" fillId="0" borderId="82" xfId="0" applyFont="1" applyBorder="1" applyAlignment="1">
      <alignment/>
    </xf>
    <xf numFmtId="0" fontId="0" fillId="0" borderId="82" xfId="0" applyFont="1" applyBorder="1" applyAlignment="1">
      <alignment/>
    </xf>
    <xf numFmtId="0" fontId="6" fillId="10" borderId="82" xfId="0" applyFont="1" applyFill="1" applyBorder="1" applyAlignment="1">
      <alignment/>
    </xf>
    <xf numFmtId="0" fontId="4" fillId="10" borderId="82" xfId="0" applyFont="1" applyFill="1" applyBorder="1" applyAlignment="1">
      <alignment/>
    </xf>
    <xf numFmtId="0" fontId="6" fillId="10" borderId="82" xfId="0" applyFont="1" applyFill="1" applyBorder="1" applyAlignment="1">
      <alignment horizontal="center"/>
    </xf>
    <xf numFmtId="0" fontId="61" fillId="30" borderId="18" xfId="0" applyFont="1" applyFill="1" applyBorder="1" applyAlignment="1">
      <alignment horizontal="center" vertical="center" textRotation="90" wrapText="1"/>
    </xf>
    <xf numFmtId="0" fontId="61" fillId="30" borderId="28" xfId="0" applyFont="1" applyFill="1" applyBorder="1" applyAlignment="1">
      <alignment horizontal="center" vertical="center" textRotation="90" wrapText="1"/>
    </xf>
    <xf numFmtId="0" fontId="4" fillId="30" borderId="18" xfId="0" applyFont="1" applyFill="1" applyBorder="1" applyAlignment="1">
      <alignment horizontal="center" vertical="center" textRotation="90" wrapText="1"/>
    </xf>
    <xf numFmtId="0" fontId="4" fillId="30" borderId="28" xfId="0" applyFont="1" applyFill="1" applyBorder="1" applyAlignment="1">
      <alignment horizontal="center" vertical="center" textRotation="90" wrapText="1"/>
    </xf>
    <xf numFmtId="0" fontId="1" fillId="19" borderId="18" xfId="0" applyFont="1" applyFill="1" applyBorder="1" applyAlignment="1">
      <alignment horizontal="center" vertical="center" wrapText="1"/>
    </xf>
    <xf numFmtId="0" fontId="0" fillId="19" borderId="83" xfId="0" applyFont="1" applyFill="1" applyBorder="1" applyAlignment="1">
      <alignment/>
    </xf>
    <xf numFmtId="0" fontId="4" fillId="10" borderId="82" xfId="0" applyFont="1" applyFill="1" applyBorder="1" applyAlignment="1">
      <alignment/>
    </xf>
    <xf numFmtId="0" fontId="4" fillId="15" borderId="82" xfId="0" applyFont="1" applyFill="1" applyBorder="1" applyAlignment="1">
      <alignment/>
    </xf>
    <xf numFmtId="0" fontId="4" fillId="0" borderId="82" xfId="0" applyFont="1" applyBorder="1" applyAlignment="1">
      <alignment/>
    </xf>
    <xf numFmtId="0" fontId="6" fillId="0" borderId="82" xfId="0" applyFont="1" applyBorder="1" applyAlignment="1">
      <alignment/>
    </xf>
    <xf numFmtId="0" fontId="18" fillId="10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31" borderId="18" xfId="0" applyFont="1" applyFill="1" applyBorder="1" applyAlignment="1">
      <alignment horizontal="center" vertical="center" textRotation="90" wrapText="1"/>
    </xf>
    <xf numFmtId="0" fontId="15" fillId="31" borderId="28" xfId="0" applyFont="1" applyFill="1" applyBorder="1" applyAlignment="1">
      <alignment horizontal="center" vertical="center" textRotation="90" wrapText="1"/>
    </xf>
    <xf numFmtId="0" fontId="51" fillId="2" borderId="84" xfId="0" applyFont="1" applyFill="1" applyBorder="1" applyAlignment="1">
      <alignment horizontal="center" vertical="center" wrapText="1"/>
    </xf>
    <xf numFmtId="0" fontId="52" fillId="2" borderId="85" xfId="0" applyFont="1" applyFill="1" applyBorder="1" applyAlignment="1">
      <alignment horizontal="center" vertical="center" wrapText="1"/>
    </xf>
    <xf numFmtId="0" fontId="52" fillId="2" borderId="86" xfId="0" applyFont="1" applyFill="1" applyBorder="1" applyAlignment="1">
      <alignment horizontal="center" vertical="center" wrapText="1"/>
    </xf>
    <xf numFmtId="0" fontId="53" fillId="2" borderId="25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20" borderId="18" xfId="0" applyFont="1" applyFill="1" applyBorder="1" applyAlignment="1">
      <alignment horizontal="center" vertical="center" textRotation="90" wrapText="1"/>
    </xf>
    <xf numFmtId="0" fontId="0" fillId="20" borderId="28" xfId="0" applyFont="1" applyFill="1" applyBorder="1" applyAlignment="1">
      <alignment horizontal="center" vertical="center" textRotation="90" wrapText="1"/>
    </xf>
    <xf numFmtId="0" fontId="25" fillId="20" borderId="18" xfId="0" applyFont="1" applyFill="1" applyBorder="1" applyAlignment="1">
      <alignment horizontal="center" vertical="center" textRotation="90" wrapText="1"/>
    </xf>
    <xf numFmtId="0" fontId="25" fillId="20" borderId="28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1" wrapText="1"/>
    </xf>
    <xf numFmtId="0" fontId="1" fillId="0" borderId="11" xfId="0" applyFont="1" applyBorder="1" applyAlignment="1">
      <alignment horizontal="center" vertical="center" textRotation="1" wrapText="1"/>
    </xf>
    <xf numFmtId="0" fontId="1" fillId="0" borderId="12" xfId="0" applyFont="1" applyBorder="1" applyAlignment="1">
      <alignment horizontal="center" vertical="center" textRotation="1" wrapText="1"/>
    </xf>
    <xf numFmtId="0" fontId="0" fillId="0" borderId="0" xfId="0" applyAlignment="1">
      <alignment horizontal="center"/>
    </xf>
    <xf numFmtId="0" fontId="68" fillId="24" borderId="16" xfId="0" applyFont="1" applyFill="1" applyBorder="1" applyAlignment="1">
      <alignment horizontal="left" vertical="center"/>
    </xf>
    <xf numFmtId="0" fontId="68" fillId="10" borderId="16" xfId="0" applyFont="1" applyFill="1" applyBorder="1" applyAlignment="1">
      <alignment horizontal="left" vertical="center"/>
    </xf>
    <xf numFmtId="0" fontId="68" fillId="23" borderId="10" xfId="0" applyFont="1" applyFill="1" applyBorder="1" applyAlignment="1">
      <alignment horizontal="left" vertical="center"/>
    </xf>
    <xf numFmtId="0" fontId="68" fillId="23" borderId="12" xfId="0" applyFont="1" applyFill="1" applyBorder="1" applyAlignment="1">
      <alignment horizontal="left" vertical="center"/>
    </xf>
    <xf numFmtId="0" fontId="68" fillId="24" borderId="10" xfId="0" applyFont="1" applyFill="1" applyBorder="1" applyAlignment="1">
      <alignment horizontal="left" vertical="center"/>
    </xf>
    <xf numFmtId="0" fontId="68" fillId="24" borderId="12" xfId="0" applyFont="1" applyFill="1" applyBorder="1" applyAlignment="1">
      <alignment horizontal="left" vertical="center"/>
    </xf>
    <xf numFmtId="0" fontId="0" fillId="19" borderId="83" xfId="0" applyFont="1" applyFill="1" applyBorder="1" applyAlignment="1">
      <alignment vertical="center" textRotation="90"/>
    </xf>
    <xf numFmtId="0" fontId="62" fillId="30" borderId="18" xfId="0" applyFont="1" applyFill="1" applyBorder="1" applyAlignment="1">
      <alignment horizontal="center" vertical="center" textRotation="90" wrapText="1"/>
    </xf>
    <xf numFmtId="0" fontId="62" fillId="30" borderId="28" xfId="0" applyFont="1" applyFill="1" applyBorder="1" applyAlignment="1">
      <alignment horizontal="center" vertical="center" textRotation="90" wrapText="1"/>
    </xf>
    <xf numFmtId="0" fontId="0" fillId="19" borderId="83" xfId="0" applyFont="1" applyFill="1" applyBorder="1" applyAlignment="1">
      <alignment vertical="center"/>
    </xf>
    <xf numFmtId="0" fontId="6" fillId="30" borderId="18" xfId="0" applyFont="1" applyFill="1" applyBorder="1" applyAlignment="1">
      <alignment horizontal="center" vertical="center" textRotation="90" wrapText="1"/>
    </xf>
    <xf numFmtId="0" fontId="6" fillId="30" borderId="28" xfId="0" applyFont="1" applyFill="1" applyBorder="1" applyAlignment="1">
      <alignment horizontal="center" vertical="center" textRotation="90" wrapText="1"/>
    </xf>
    <xf numFmtId="0" fontId="3" fillId="19" borderId="20" xfId="0" applyFont="1" applyFill="1" applyBorder="1" applyAlignment="1">
      <alignment horizontal="center" vertical="center" textRotation="90" wrapText="1"/>
    </xf>
    <xf numFmtId="0" fontId="3" fillId="19" borderId="87" xfId="0" applyFont="1" applyFill="1" applyBorder="1" applyAlignment="1">
      <alignment horizontal="center" vertical="center" textRotation="90" wrapText="1"/>
    </xf>
    <xf numFmtId="0" fontId="22" fillId="15" borderId="16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/>
    </xf>
    <xf numFmtId="0" fontId="66" fillId="10" borderId="81" xfId="0" applyFont="1" applyFill="1" applyBorder="1" applyAlignment="1">
      <alignment horizontal="center" vertical="center" textRotation="90"/>
    </xf>
    <xf numFmtId="0" fontId="66" fillId="10" borderId="0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 wrapText="1"/>
    </xf>
    <xf numFmtId="0" fontId="29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3" fillId="23" borderId="10" xfId="0" applyFont="1" applyFill="1" applyBorder="1" applyAlignment="1">
      <alignment horizontal="left" vertical="center"/>
    </xf>
    <xf numFmtId="0" fontId="63" fillId="23" borderId="12" xfId="0" applyFont="1" applyFill="1" applyBorder="1" applyAlignment="1">
      <alignment horizontal="left" vertical="center"/>
    </xf>
    <xf numFmtId="0" fontId="63" fillId="24" borderId="10" xfId="0" applyFont="1" applyFill="1" applyBorder="1" applyAlignment="1">
      <alignment horizontal="left" vertical="center"/>
    </xf>
    <xf numFmtId="0" fontId="63" fillId="24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22</xdr:row>
      <xdr:rowOff>85725</xdr:rowOff>
    </xdr:from>
    <xdr:to>
      <xdr:col>21</xdr:col>
      <xdr:colOff>1143000</xdr:colOff>
      <xdr:row>25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7067550"/>
          <a:ext cx="91821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                                              Taormina, 13 giugno 2009                                                                                              Il Dirigente Scolastico
                                                                                                                                                                                         prof. Antonio Sancamillo</a:t>
          </a:r>
        </a:p>
      </xdr:txBody>
    </xdr:sp>
    <xdr:clientData/>
  </xdr:twoCellAnchor>
  <xdr:twoCellAnchor>
    <xdr:from>
      <xdr:col>0</xdr:col>
      <xdr:colOff>314325</xdr:colOff>
      <xdr:row>17</xdr:row>
      <xdr:rowOff>104775</xdr:rowOff>
    </xdr:from>
    <xdr:to>
      <xdr:col>21</xdr:col>
      <xdr:colOff>1247775</xdr:colOff>
      <xdr:row>18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" y="5495925"/>
          <a:ext cx="9172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* 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Nella colonna è riportato l'eventuale integrazione del credito attribuita nella scrutinio finale dell'ultimo anno a norma del 4° comma dell'art.11 del Regolamemento - DPR 323/1998 richiamato da O.M. n.40 dell'8/4/09, art.8 §6.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190500</xdr:rowOff>
    </xdr:from>
    <xdr:to>
      <xdr:col>27</xdr:col>
      <xdr:colOff>47625</xdr:colOff>
      <xdr:row>22</xdr:row>
      <xdr:rowOff>428625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4048125"/>
          <a:ext cx="10582275" cy="1362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LEGENDA:
F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requenza scolastica: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 Molto Assidua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 R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=Regolare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S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=Sufficiente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=Discontinua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sc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=Scarsa
Interesse e impegno: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M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 Molto Partecipe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=Abitualmente Partecipe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=Sufficientemente Attivo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=Scarsamente Partecipe
Partecipazione alle attività proposte dalla scuola: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 Molto Interessato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S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=Spesso partecipe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=scarsamente interessato
Giudizio Insegnamento religione cattolica: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= Moltissimo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m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 molto 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 Discreto 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 Sufficiente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
D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 Promozione con debito   </a:t>
          </a:r>
          <a:r>
            <a:rPr lang="en-US" cap="none" sz="1100" b="1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Tw Cen MT Condensed"/>
              <a:ea typeface="Tw Cen MT Condensed"/>
              <a:cs typeface="Tw Cen MT Condensed"/>
            </a:rPr>
            <a:t> = Non promozione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U11" sqref="U11"/>
    </sheetView>
  </sheetViews>
  <sheetFormatPr defaultColWidth="8.8515625" defaultRowHeight="12.75"/>
  <cols>
    <col min="1" max="1" width="4.8515625" style="6" customWidth="1"/>
    <col min="2" max="2" width="30.421875" style="6" bestFit="1" customWidth="1"/>
    <col min="3" max="13" width="4.7109375" style="8" customWidth="1"/>
    <col min="14" max="14" width="5.28125" style="8" customWidth="1"/>
    <col min="15" max="15" width="4.7109375" style="8" customWidth="1"/>
    <col min="16" max="16" width="7.28125" style="8" customWidth="1"/>
    <col min="17" max="17" width="6.8515625" style="6" hidden="1" customWidth="1"/>
    <col min="18" max="18" width="8.00390625" style="6" hidden="1" customWidth="1"/>
    <col min="19" max="19" width="6.140625" style="6" customWidth="1"/>
    <col min="20" max="20" width="4.7109375" style="6" customWidth="1"/>
    <col min="21" max="21" width="8.28125" style="6" customWidth="1"/>
    <col min="22" max="22" width="18.8515625" style="6" customWidth="1"/>
    <col min="23" max="23" width="9.140625" style="7" customWidth="1"/>
    <col min="24" max="24" width="9.140625" style="6" customWidth="1"/>
    <col min="25" max="26" width="11.421875" style="0" customWidth="1"/>
    <col min="27" max="33" width="9.140625" style="79" customWidth="1"/>
    <col min="34" max="16384" width="11.421875" style="0" customWidth="1"/>
  </cols>
  <sheetData>
    <row r="1" spans="1:33" s="56" customFormat="1" ht="36.75" customHeight="1">
      <c r="A1" s="72"/>
      <c r="B1" s="72"/>
      <c r="C1" s="284" t="s">
        <v>5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1" t="s">
        <v>6</v>
      </c>
      <c r="Q1" s="282"/>
      <c r="R1" s="282"/>
      <c r="S1" s="282"/>
      <c r="T1" s="282"/>
      <c r="U1" s="283"/>
      <c r="V1" s="69"/>
      <c r="W1" s="68"/>
      <c r="X1" s="55" t="s">
        <v>39</v>
      </c>
      <c r="Y1" s="83"/>
      <c r="Z1" s="84"/>
      <c r="AA1" s="76"/>
      <c r="AB1" s="76"/>
      <c r="AC1" s="76"/>
      <c r="AD1" s="76"/>
      <c r="AE1" s="76"/>
      <c r="AF1" s="76"/>
      <c r="AG1" s="76"/>
    </row>
    <row r="2" spans="1:40" s="2" customFormat="1" ht="99" customHeight="1">
      <c r="A2" s="73"/>
      <c r="B2" s="111" t="s">
        <v>92</v>
      </c>
      <c r="C2" s="112" t="s">
        <v>17</v>
      </c>
      <c r="D2" s="112" t="s">
        <v>33</v>
      </c>
      <c r="E2" s="112" t="s">
        <v>43</v>
      </c>
      <c r="F2" s="112" t="s">
        <v>18</v>
      </c>
      <c r="G2" s="112" t="s">
        <v>34</v>
      </c>
      <c r="H2" s="112" t="s">
        <v>19</v>
      </c>
      <c r="I2" s="112" t="s">
        <v>20</v>
      </c>
      <c r="J2" s="112" t="s">
        <v>36</v>
      </c>
      <c r="K2" s="112" t="s">
        <v>35</v>
      </c>
      <c r="L2" s="112" t="s">
        <v>49</v>
      </c>
      <c r="M2" s="112" t="s">
        <v>48</v>
      </c>
      <c r="N2" s="113" t="s">
        <v>14</v>
      </c>
      <c r="O2" s="115" t="s">
        <v>3</v>
      </c>
      <c r="P2" s="287" t="s">
        <v>47</v>
      </c>
      <c r="Q2" s="289" t="s">
        <v>57</v>
      </c>
      <c r="R2" s="287" t="s">
        <v>54</v>
      </c>
      <c r="S2" s="287" t="s">
        <v>53</v>
      </c>
      <c r="T2" s="279" t="s">
        <v>16</v>
      </c>
      <c r="U2" s="50" t="s">
        <v>50</v>
      </c>
      <c r="V2" s="285" t="s">
        <v>2</v>
      </c>
      <c r="W2" s="70"/>
      <c r="X2" s="71"/>
      <c r="Y2" s="65"/>
      <c r="Z2" s="81"/>
      <c r="AA2" s="77"/>
      <c r="AB2" s="77"/>
      <c r="AC2" s="77"/>
      <c r="AD2" s="77"/>
      <c r="AE2" s="77"/>
      <c r="AF2" s="77"/>
      <c r="AG2" s="77"/>
      <c r="AH2" s="3"/>
      <c r="AI2" s="3"/>
      <c r="AJ2" s="3"/>
      <c r="AK2" s="3"/>
      <c r="AL2" s="3"/>
      <c r="AM2" s="3"/>
      <c r="AN2" s="3"/>
    </row>
    <row r="3" spans="1:33" s="4" customFormat="1" ht="15.75" customHeight="1">
      <c r="A3" s="66"/>
      <c r="B3" s="75" t="s">
        <v>52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7"/>
      <c r="P3" s="288"/>
      <c r="Q3" s="290"/>
      <c r="R3" s="288"/>
      <c r="S3" s="288"/>
      <c r="T3" s="280"/>
      <c r="U3" s="40" t="s">
        <v>64</v>
      </c>
      <c r="V3" s="286"/>
      <c r="W3" s="49" t="s">
        <v>21</v>
      </c>
      <c r="X3" s="41" t="s">
        <v>63</v>
      </c>
      <c r="Y3" s="66"/>
      <c r="Z3" s="82"/>
      <c r="AA3" s="78"/>
      <c r="AB3" s="78"/>
      <c r="AC3" s="78"/>
      <c r="AD3" s="78"/>
      <c r="AE3" s="78"/>
      <c r="AF3" s="78"/>
      <c r="AG3" s="78"/>
    </row>
    <row r="4" spans="1:26" ht="19.5" customHeight="1">
      <c r="A4" s="93">
        <v>1</v>
      </c>
      <c r="B4" s="116" t="s">
        <v>94</v>
      </c>
      <c r="C4" s="117">
        <v>9</v>
      </c>
      <c r="D4" s="117">
        <v>8</v>
      </c>
      <c r="E4" s="117">
        <v>9</v>
      </c>
      <c r="F4" s="117">
        <v>9</v>
      </c>
      <c r="G4" s="117">
        <v>9</v>
      </c>
      <c r="H4" s="117">
        <v>9</v>
      </c>
      <c r="I4" s="117">
        <v>8</v>
      </c>
      <c r="J4" s="117">
        <v>8</v>
      </c>
      <c r="K4" s="117">
        <v>9</v>
      </c>
      <c r="L4" s="117">
        <v>9</v>
      </c>
      <c r="M4" s="117">
        <v>8</v>
      </c>
      <c r="N4" s="118" t="s">
        <v>45</v>
      </c>
      <c r="O4" s="117">
        <v>10</v>
      </c>
      <c r="P4" s="119">
        <f>W4</f>
        <v>8.75</v>
      </c>
      <c r="Q4" s="120">
        <f>IF(CREDITO!W4&lt;&gt;"",CREDITO!W4,"")</f>
        <v>8</v>
      </c>
      <c r="R4" s="121">
        <f>IF(CREDITO!X4&lt;&gt;"",CREDITO!X4,"")</f>
        <v>8</v>
      </c>
      <c r="S4" s="121">
        <v>8</v>
      </c>
      <c r="T4" s="121">
        <v>0</v>
      </c>
      <c r="U4" s="120">
        <f>CREDITO!AA4</f>
        <v>16</v>
      </c>
      <c r="V4" s="90"/>
      <c r="W4" s="91">
        <f>IF(C4&lt;&gt;"",AVERAGE(C4:M4,O4),"")</f>
        <v>8.75</v>
      </c>
      <c r="X4" s="92" t="str">
        <f>IF(U4&gt;14,"si","no")</f>
        <v>si</v>
      </c>
      <c r="Y4" s="36"/>
      <c r="Z4" s="80"/>
    </row>
    <row r="5" spans="1:26" ht="19.5" customHeight="1">
      <c r="A5" s="93">
        <v>2</v>
      </c>
      <c r="B5" s="116" t="s">
        <v>88</v>
      </c>
      <c r="C5" s="122">
        <v>8</v>
      </c>
      <c r="D5" s="122">
        <v>7</v>
      </c>
      <c r="E5" s="122">
        <v>7</v>
      </c>
      <c r="F5" s="122">
        <v>9</v>
      </c>
      <c r="G5" s="122">
        <v>8</v>
      </c>
      <c r="H5" s="122">
        <v>8</v>
      </c>
      <c r="I5" s="122">
        <v>6</v>
      </c>
      <c r="J5" s="122">
        <v>7</v>
      </c>
      <c r="K5" s="122">
        <v>8</v>
      </c>
      <c r="L5" s="122">
        <v>8</v>
      </c>
      <c r="M5" s="122">
        <v>9</v>
      </c>
      <c r="N5" s="123" t="s">
        <v>45</v>
      </c>
      <c r="O5" s="122">
        <v>9</v>
      </c>
      <c r="P5" s="124">
        <f aca="true" t="shared" si="0" ref="P5:P15">W5</f>
        <v>7.833333333333333</v>
      </c>
      <c r="Q5" s="125">
        <f>IF(CREDITO!W5&lt;&gt;"",CREDITO!W5,"")</f>
        <v>6</v>
      </c>
      <c r="R5" s="126">
        <f>IF(CREDITO!X5&lt;&gt;"",CREDITO!X5,"")</f>
        <v>6</v>
      </c>
      <c r="S5" s="126">
        <v>6</v>
      </c>
      <c r="T5" s="126">
        <v>1</v>
      </c>
      <c r="U5" s="125">
        <f>CREDITO!AA5</f>
        <v>12</v>
      </c>
      <c r="V5" s="90"/>
      <c r="W5" s="91">
        <f aca="true" t="shared" si="1" ref="W5:W17">IF(C5&lt;&gt;"",AVERAGE(C5:M5,O5),"")</f>
        <v>7.833333333333333</v>
      </c>
      <c r="X5" s="92" t="str">
        <f aca="true" t="shared" si="2" ref="X5:X15">IF(U5&gt;14,"si","no")</f>
        <v>no</v>
      </c>
      <c r="Y5" s="36"/>
      <c r="Z5" s="80"/>
    </row>
    <row r="6" spans="1:33" s="30" customFormat="1" ht="19.5" customHeight="1">
      <c r="A6" s="93">
        <v>3</v>
      </c>
      <c r="B6" s="116" t="s">
        <v>108</v>
      </c>
      <c r="C6" s="122">
        <v>9</v>
      </c>
      <c r="D6" s="122">
        <v>8</v>
      </c>
      <c r="E6" s="122">
        <v>9</v>
      </c>
      <c r="F6" s="122">
        <v>8</v>
      </c>
      <c r="G6" s="122">
        <v>9</v>
      </c>
      <c r="H6" s="122">
        <v>8</v>
      </c>
      <c r="I6" s="122">
        <v>9</v>
      </c>
      <c r="J6" s="122">
        <v>9</v>
      </c>
      <c r="K6" s="122">
        <v>9</v>
      </c>
      <c r="L6" s="122">
        <v>9</v>
      </c>
      <c r="M6" s="122">
        <v>9</v>
      </c>
      <c r="N6" s="123" t="s">
        <v>74</v>
      </c>
      <c r="O6" s="122">
        <v>10</v>
      </c>
      <c r="P6" s="124">
        <f t="shared" si="0"/>
        <v>8.833333333333334</v>
      </c>
      <c r="Q6" s="125">
        <f>IF(CREDITO!W6&lt;&gt;"",CREDITO!W6,"")</f>
        <v>6</v>
      </c>
      <c r="R6" s="126">
        <f>IF(CREDITO!X6&lt;&gt;"",CREDITO!X6,"")</f>
        <v>7</v>
      </c>
      <c r="S6" s="126">
        <v>6</v>
      </c>
      <c r="T6" s="126">
        <f>CREDITO!Z6</f>
        <v>0</v>
      </c>
      <c r="U6" s="125">
        <f>CREDITO!AA6</f>
        <v>13</v>
      </c>
      <c r="V6" s="90"/>
      <c r="W6" s="91">
        <f t="shared" si="1"/>
        <v>8.833333333333334</v>
      </c>
      <c r="X6" s="92" t="str">
        <f t="shared" si="2"/>
        <v>no</v>
      </c>
      <c r="Y6" s="36"/>
      <c r="Z6" s="80"/>
      <c r="AA6" s="79"/>
      <c r="AB6" s="79"/>
      <c r="AC6" s="79"/>
      <c r="AD6" s="79"/>
      <c r="AE6" s="79"/>
      <c r="AF6" s="79"/>
      <c r="AG6" s="79"/>
    </row>
    <row r="7" spans="1:26" ht="19.5" customHeight="1">
      <c r="A7" s="93">
        <v>4</v>
      </c>
      <c r="B7" s="116" t="s">
        <v>84</v>
      </c>
      <c r="C7" s="122">
        <v>6</v>
      </c>
      <c r="D7" s="127">
        <v>4</v>
      </c>
      <c r="E7" s="122">
        <v>6</v>
      </c>
      <c r="F7" s="122">
        <v>6</v>
      </c>
      <c r="G7" s="122">
        <v>6</v>
      </c>
      <c r="H7" s="122">
        <v>6</v>
      </c>
      <c r="I7" s="127">
        <v>5</v>
      </c>
      <c r="J7" s="127">
        <v>5</v>
      </c>
      <c r="K7" s="122">
        <v>6</v>
      </c>
      <c r="L7" s="122">
        <v>7</v>
      </c>
      <c r="M7" s="122">
        <v>9</v>
      </c>
      <c r="N7" s="123" t="s">
        <v>74</v>
      </c>
      <c r="O7" s="122">
        <v>9</v>
      </c>
      <c r="P7" s="124">
        <f t="shared" si="0"/>
        <v>6.25</v>
      </c>
      <c r="Q7" s="125">
        <f>IF(CREDITO!W7&lt;&gt;"",CREDITO!W7,"")</f>
        <v>4</v>
      </c>
      <c r="R7" s="126">
        <f>IF(CREDITO!X7&lt;&gt;"",CREDITO!X7,"")</f>
        <v>4</v>
      </c>
      <c r="S7" s="126">
        <v>4</v>
      </c>
      <c r="T7" s="126">
        <f>CREDITO!Z7</f>
        <v>0</v>
      </c>
      <c r="U7" s="125">
        <f>CREDITO!AA7</f>
        <v>8</v>
      </c>
      <c r="V7" s="277" t="s">
        <v>107</v>
      </c>
      <c r="W7" s="91">
        <f t="shared" si="1"/>
        <v>6.25</v>
      </c>
      <c r="X7" s="92" t="str">
        <f t="shared" si="2"/>
        <v>no</v>
      </c>
      <c r="Y7" s="36"/>
      <c r="Z7" s="80"/>
    </row>
    <row r="8" spans="1:33" s="30" customFormat="1" ht="19.5" customHeight="1">
      <c r="A8" s="93">
        <v>5</v>
      </c>
      <c r="B8" s="116" t="s">
        <v>91</v>
      </c>
      <c r="C8" s="122">
        <v>7</v>
      </c>
      <c r="D8" s="122">
        <v>6</v>
      </c>
      <c r="E8" s="122">
        <v>7</v>
      </c>
      <c r="F8" s="122">
        <v>6</v>
      </c>
      <c r="G8" s="122">
        <v>6</v>
      </c>
      <c r="H8" s="122">
        <v>6</v>
      </c>
      <c r="I8" s="122">
        <v>7</v>
      </c>
      <c r="J8" s="122">
        <v>7</v>
      </c>
      <c r="K8" s="122">
        <v>7</v>
      </c>
      <c r="L8" s="122">
        <v>8</v>
      </c>
      <c r="M8" s="122">
        <v>9</v>
      </c>
      <c r="N8" s="123" t="s">
        <v>74</v>
      </c>
      <c r="O8" s="122">
        <v>10</v>
      </c>
      <c r="P8" s="124">
        <f t="shared" si="0"/>
        <v>7.166666666666667</v>
      </c>
      <c r="Q8" s="125">
        <f>IF(CREDITO!W8&lt;&gt;"",CREDITO!W8,"")</f>
        <v>5</v>
      </c>
      <c r="R8" s="126">
        <f>IF(CREDITO!X8&lt;&gt;"",CREDITO!X8,"")</f>
        <v>5</v>
      </c>
      <c r="S8" s="126">
        <v>5</v>
      </c>
      <c r="T8" s="126">
        <f>CREDITO!Z8</f>
        <v>0</v>
      </c>
      <c r="U8" s="125">
        <f>CREDITO!AA8</f>
        <v>10</v>
      </c>
      <c r="V8" s="90"/>
      <c r="W8" s="91">
        <f t="shared" si="1"/>
        <v>7.166666666666667</v>
      </c>
      <c r="X8" s="92" t="str">
        <f t="shared" si="2"/>
        <v>no</v>
      </c>
      <c r="Y8" s="36"/>
      <c r="Z8" s="80"/>
      <c r="AA8" s="79"/>
      <c r="AB8" s="79"/>
      <c r="AC8" s="79"/>
      <c r="AD8" s="79"/>
      <c r="AE8" s="79"/>
      <c r="AF8" s="79"/>
      <c r="AG8" s="79"/>
    </row>
    <row r="9" spans="1:26" ht="19.5" customHeight="1">
      <c r="A9" s="93">
        <v>6</v>
      </c>
      <c r="B9" s="116" t="s">
        <v>104</v>
      </c>
      <c r="C9" s="122">
        <v>6</v>
      </c>
      <c r="D9" s="127">
        <v>5</v>
      </c>
      <c r="E9" s="122">
        <v>6</v>
      </c>
      <c r="F9" s="122">
        <v>6</v>
      </c>
      <c r="G9" s="127">
        <v>4</v>
      </c>
      <c r="H9" s="122">
        <v>7</v>
      </c>
      <c r="I9" s="127">
        <v>4</v>
      </c>
      <c r="J9" s="122">
        <v>6</v>
      </c>
      <c r="K9" s="127">
        <v>5</v>
      </c>
      <c r="L9" s="122">
        <v>6</v>
      </c>
      <c r="M9" s="122">
        <v>8</v>
      </c>
      <c r="N9" s="123" t="s">
        <v>74</v>
      </c>
      <c r="O9" s="122">
        <v>9</v>
      </c>
      <c r="P9" s="124">
        <f t="shared" si="0"/>
        <v>6</v>
      </c>
      <c r="Q9" s="125">
        <f>IF(CREDITO!W9&lt;&gt;"",CREDITO!W9,"")</f>
        <v>4</v>
      </c>
      <c r="R9" s="126">
        <f>IF(CREDITO!X9&lt;&gt;"",CREDITO!X9,"")</f>
        <v>4</v>
      </c>
      <c r="S9" s="126">
        <v>4</v>
      </c>
      <c r="T9" s="126">
        <f>CREDITO!Z9</f>
        <v>0</v>
      </c>
      <c r="U9" s="125">
        <f>CREDITO!AA9</f>
        <v>8</v>
      </c>
      <c r="V9" s="252" t="s">
        <v>105</v>
      </c>
      <c r="W9" s="91">
        <f t="shared" si="1"/>
        <v>6</v>
      </c>
      <c r="X9" s="92" t="str">
        <f t="shared" si="2"/>
        <v>no</v>
      </c>
      <c r="Y9" s="36"/>
      <c r="Z9" s="80"/>
    </row>
    <row r="10" spans="1:33" s="30" customFormat="1" ht="19.5" customHeight="1">
      <c r="A10" s="93">
        <v>7</v>
      </c>
      <c r="B10" s="116" t="s">
        <v>87</v>
      </c>
      <c r="C10" s="122">
        <v>7</v>
      </c>
      <c r="D10" s="122">
        <v>6</v>
      </c>
      <c r="E10" s="122">
        <v>7</v>
      </c>
      <c r="F10" s="122">
        <v>6</v>
      </c>
      <c r="G10" s="122">
        <v>7</v>
      </c>
      <c r="H10" s="122">
        <v>7</v>
      </c>
      <c r="I10" s="122">
        <v>8</v>
      </c>
      <c r="J10" s="122">
        <v>8</v>
      </c>
      <c r="K10" s="122">
        <v>7</v>
      </c>
      <c r="L10" s="122">
        <v>7</v>
      </c>
      <c r="M10" s="122">
        <v>9</v>
      </c>
      <c r="N10" s="123" t="s">
        <v>74</v>
      </c>
      <c r="O10" s="122">
        <v>9</v>
      </c>
      <c r="P10" s="124">
        <f t="shared" si="0"/>
        <v>7.333333333333333</v>
      </c>
      <c r="Q10" s="125">
        <f>IF(CREDITO!W10&lt;&gt;"",CREDITO!W10,"")</f>
        <v>5</v>
      </c>
      <c r="R10" s="126">
        <f>IF(CREDITO!X10&lt;&gt;"",CREDITO!X10,"")</f>
        <v>6</v>
      </c>
      <c r="S10" s="126">
        <v>5</v>
      </c>
      <c r="T10" s="126">
        <f>CREDITO!Z10</f>
        <v>0</v>
      </c>
      <c r="U10" s="125">
        <f>CREDITO!AA10</f>
        <v>11</v>
      </c>
      <c r="V10" s="90"/>
      <c r="W10" s="91">
        <f t="shared" si="1"/>
        <v>7.333333333333333</v>
      </c>
      <c r="X10" s="92" t="str">
        <f t="shared" si="2"/>
        <v>no</v>
      </c>
      <c r="Y10" s="36"/>
      <c r="Z10" s="80"/>
      <c r="AA10" s="79"/>
      <c r="AB10" s="79"/>
      <c r="AC10" s="79"/>
      <c r="AD10" s="79"/>
      <c r="AE10" s="79"/>
      <c r="AF10" s="79"/>
      <c r="AG10" s="79"/>
    </row>
    <row r="11" spans="1:33" s="36" customFormat="1" ht="19.5" customHeight="1">
      <c r="A11" s="93">
        <v>8</v>
      </c>
      <c r="B11" s="116" t="s">
        <v>90</v>
      </c>
      <c r="C11" s="122">
        <v>8</v>
      </c>
      <c r="D11" s="122">
        <v>8</v>
      </c>
      <c r="E11" s="122">
        <v>8</v>
      </c>
      <c r="F11" s="122">
        <v>8</v>
      </c>
      <c r="G11" s="122">
        <v>8</v>
      </c>
      <c r="H11" s="122">
        <v>8</v>
      </c>
      <c r="I11" s="122">
        <v>7</v>
      </c>
      <c r="J11" s="122">
        <v>8</v>
      </c>
      <c r="K11" s="122">
        <v>8</v>
      </c>
      <c r="L11" s="122">
        <v>8</v>
      </c>
      <c r="M11" s="122">
        <v>8</v>
      </c>
      <c r="N11" s="123" t="s">
        <v>45</v>
      </c>
      <c r="O11" s="122">
        <v>10</v>
      </c>
      <c r="P11" s="124">
        <f t="shared" si="0"/>
        <v>8.083333333333334</v>
      </c>
      <c r="Q11" s="125">
        <f>IF(CREDITO!W11&lt;&gt;"",CREDITO!W11,"")</f>
        <v>7</v>
      </c>
      <c r="R11" s="126">
        <f>IF(CREDITO!X11&lt;&gt;"",CREDITO!X11,"")</f>
        <v>6</v>
      </c>
      <c r="S11" s="126">
        <v>6</v>
      </c>
      <c r="T11" s="126">
        <v>1</v>
      </c>
      <c r="U11" s="125">
        <v>13</v>
      </c>
      <c r="V11" s="90"/>
      <c r="W11" s="91">
        <f t="shared" si="1"/>
        <v>8.083333333333334</v>
      </c>
      <c r="X11" s="92" t="str">
        <f t="shared" si="2"/>
        <v>no</v>
      </c>
      <c r="Z11" s="80"/>
      <c r="AA11" s="79"/>
      <c r="AB11" s="79"/>
      <c r="AC11" s="79"/>
      <c r="AD11" s="79"/>
      <c r="AE11" s="79"/>
      <c r="AF11" s="79"/>
      <c r="AG11" s="79"/>
    </row>
    <row r="12" spans="1:33" s="30" customFormat="1" ht="19.5" customHeight="1">
      <c r="A12" s="93">
        <v>9</v>
      </c>
      <c r="B12" s="116" t="s">
        <v>85</v>
      </c>
      <c r="C12" s="122">
        <v>6</v>
      </c>
      <c r="D12" s="122">
        <v>6</v>
      </c>
      <c r="E12" s="122">
        <v>6</v>
      </c>
      <c r="F12" s="122">
        <v>7</v>
      </c>
      <c r="G12" s="122">
        <v>7</v>
      </c>
      <c r="H12" s="122">
        <v>6</v>
      </c>
      <c r="I12" s="122">
        <v>6</v>
      </c>
      <c r="J12" s="122">
        <v>7</v>
      </c>
      <c r="K12" s="122">
        <v>8</v>
      </c>
      <c r="L12" s="122">
        <v>7</v>
      </c>
      <c r="M12" s="122">
        <v>9</v>
      </c>
      <c r="N12" s="123" t="s">
        <v>74</v>
      </c>
      <c r="O12" s="122">
        <v>9</v>
      </c>
      <c r="P12" s="124">
        <f t="shared" si="0"/>
        <v>7</v>
      </c>
      <c r="Q12" s="125">
        <f>IF(CREDITO!W12&lt;&gt;"",CREDITO!W12,"")</f>
        <v>4</v>
      </c>
      <c r="R12" s="126">
        <f>IF(CREDITO!X12&lt;&gt;"",CREDITO!X12,"")</f>
        <v>5</v>
      </c>
      <c r="S12" s="126">
        <v>4</v>
      </c>
      <c r="T12" s="126">
        <f>CREDITO!Z12</f>
        <v>0</v>
      </c>
      <c r="U12" s="125">
        <f>CREDITO!AA12</f>
        <v>9</v>
      </c>
      <c r="V12" s="90"/>
      <c r="W12" s="91">
        <f t="shared" si="1"/>
        <v>7</v>
      </c>
      <c r="X12" s="92" t="str">
        <f t="shared" si="2"/>
        <v>no</v>
      </c>
      <c r="Y12" s="36"/>
      <c r="Z12" s="80"/>
      <c r="AA12" s="79"/>
      <c r="AB12" s="79"/>
      <c r="AC12" s="79"/>
      <c r="AD12" s="79"/>
      <c r="AE12" s="79"/>
      <c r="AF12" s="79"/>
      <c r="AG12" s="79"/>
    </row>
    <row r="13" spans="1:33" s="36" customFormat="1" ht="19.5" customHeight="1">
      <c r="A13" s="93">
        <v>10</v>
      </c>
      <c r="B13" s="116" t="s">
        <v>93</v>
      </c>
      <c r="C13" s="122">
        <v>8</v>
      </c>
      <c r="D13" s="122">
        <v>7</v>
      </c>
      <c r="E13" s="122">
        <v>8</v>
      </c>
      <c r="F13" s="122">
        <v>9</v>
      </c>
      <c r="G13" s="122">
        <v>9</v>
      </c>
      <c r="H13" s="122">
        <v>9</v>
      </c>
      <c r="I13" s="122">
        <v>7</v>
      </c>
      <c r="J13" s="122">
        <v>7</v>
      </c>
      <c r="K13" s="122">
        <v>7</v>
      </c>
      <c r="L13" s="122">
        <v>8</v>
      </c>
      <c r="M13" s="122">
        <v>9</v>
      </c>
      <c r="N13" s="123" t="s">
        <v>45</v>
      </c>
      <c r="O13" s="122">
        <v>10</v>
      </c>
      <c r="P13" s="124">
        <f t="shared" si="0"/>
        <v>8.166666666666666</v>
      </c>
      <c r="Q13" s="125">
        <f>IF(CREDITO!W13&lt;&gt;"",CREDITO!W13,"")</f>
        <v>6</v>
      </c>
      <c r="R13" s="126">
        <f>IF(CREDITO!X13&lt;&gt;"",CREDITO!X13,"")</f>
        <v>6</v>
      </c>
      <c r="S13" s="126">
        <v>6</v>
      </c>
      <c r="T13" s="126">
        <f>CREDITO!Z13</f>
        <v>0</v>
      </c>
      <c r="U13" s="125">
        <f>CREDITO!AA13</f>
        <v>12</v>
      </c>
      <c r="V13" s="90"/>
      <c r="W13" s="91">
        <f t="shared" si="1"/>
        <v>8.166666666666666</v>
      </c>
      <c r="X13" s="92" t="str">
        <f t="shared" si="2"/>
        <v>no</v>
      </c>
      <c r="Z13" s="80"/>
      <c r="AA13" s="79"/>
      <c r="AB13" s="79"/>
      <c r="AC13" s="79"/>
      <c r="AD13" s="79"/>
      <c r="AE13" s="79"/>
      <c r="AF13" s="79"/>
      <c r="AG13" s="79"/>
    </row>
    <row r="14" spans="1:33" s="36" customFormat="1" ht="19.5" customHeight="1">
      <c r="A14" s="93">
        <v>11</v>
      </c>
      <c r="B14" s="116" t="s">
        <v>86</v>
      </c>
      <c r="C14" s="128">
        <v>8</v>
      </c>
      <c r="D14" s="128">
        <v>7</v>
      </c>
      <c r="E14" s="128">
        <v>7</v>
      </c>
      <c r="F14" s="128">
        <v>7</v>
      </c>
      <c r="G14" s="128">
        <v>7</v>
      </c>
      <c r="H14" s="128">
        <v>8</v>
      </c>
      <c r="I14" s="128">
        <v>7</v>
      </c>
      <c r="J14" s="128">
        <v>7</v>
      </c>
      <c r="K14" s="128">
        <v>7</v>
      </c>
      <c r="L14" s="128">
        <v>8</v>
      </c>
      <c r="M14" s="128">
        <v>9</v>
      </c>
      <c r="N14" s="123" t="s">
        <v>74</v>
      </c>
      <c r="O14" s="251">
        <v>5</v>
      </c>
      <c r="P14" s="130">
        <f t="shared" si="0"/>
        <v>7.25</v>
      </c>
      <c r="Q14" s="131">
        <f>IF(CREDITO!W14&lt;&gt;"",CREDITO!W14,"")</f>
        <v>5</v>
      </c>
      <c r="R14" s="132">
        <f>IF(CREDITO!X14&lt;&gt;"",CREDITO!X14,"")</f>
        <v>6</v>
      </c>
      <c r="S14" s="132">
        <v>5</v>
      </c>
      <c r="T14" s="132">
        <f>CREDITO!Z14</f>
        <v>0</v>
      </c>
      <c r="U14" s="131">
        <f>CREDITO!AA14</f>
        <v>11</v>
      </c>
      <c r="V14" s="252" t="s">
        <v>105</v>
      </c>
      <c r="W14" s="91">
        <f t="shared" si="1"/>
        <v>7.25</v>
      </c>
      <c r="X14" s="92" t="str">
        <f t="shared" si="2"/>
        <v>no</v>
      </c>
      <c r="Z14" s="80"/>
      <c r="AA14" s="79"/>
      <c r="AB14" s="79"/>
      <c r="AC14" s="79"/>
      <c r="AD14" s="79"/>
      <c r="AE14" s="79"/>
      <c r="AF14" s="79"/>
      <c r="AG14" s="79"/>
    </row>
    <row r="15" spans="1:33" s="36" customFormat="1" ht="19.5" customHeight="1">
      <c r="A15" s="93">
        <v>12</v>
      </c>
      <c r="B15" s="116" t="s">
        <v>89</v>
      </c>
      <c r="C15" s="128">
        <v>6</v>
      </c>
      <c r="D15" s="133">
        <v>4</v>
      </c>
      <c r="E15" s="128">
        <v>6</v>
      </c>
      <c r="F15" s="128">
        <v>6</v>
      </c>
      <c r="G15" s="133">
        <v>5</v>
      </c>
      <c r="H15" s="128">
        <v>6</v>
      </c>
      <c r="I15" s="133">
        <v>4</v>
      </c>
      <c r="J15" s="133">
        <v>4</v>
      </c>
      <c r="K15" s="133">
        <v>5</v>
      </c>
      <c r="L15" s="128">
        <v>7</v>
      </c>
      <c r="M15" s="128">
        <v>8</v>
      </c>
      <c r="N15" s="123" t="s">
        <v>74</v>
      </c>
      <c r="O15" s="128">
        <v>9</v>
      </c>
      <c r="P15" s="130">
        <f t="shared" si="0"/>
        <v>5.833333333333333</v>
      </c>
      <c r="Q15" s="131">
        <f>IF(CREDITO!W15&lt;&gt;"",CREDITO!W15,"")</f>
        <v>4</v>
      </c>
      <c r="R15" s="132">
        <f>IF(CREDITO!X15&lt;&gt;"",CREDITO!X15,"")</f>
        <v>4</v>
      </c>
      <c r="S15" s="132">
        <v>4</v>
      </c>
      <c r="T15" s="132">
        <f>CREDITO!Z15</f>
        <v>0</v>
      </c>
      <c r="U15" s="131">
        <f>CREDITO!AA15</f>
        <v>8</v>
      </c>
      <c r="V15" s="252" t="s">
        <v>106</v>
      </c>
      <c r="W15" s="91">
        <f t="shared" si="1"/>
        <v>5.833333333333333</v>
      </c>
      <c r="X15" s="92" t="str">
        <f t="shared" si="2"/>
        <v>no</v>
      </c>
      <c r="Z15" s="80"/>
      <c r="AA15" s="79"/>
      <c r="AB15" s="79"/>
      <c r="AC15" s="79"/>
      <c r="AD15" s="79"/>
      <c r="AE15" s="79"/>
      <c r="AF15" s="79"/>
      <c r="AG15" s="79"/>
    </row>
    <row r="16" spans="1:33" s="36" customFormat="1" ht="19.5" customHeight="1">
      <c r="A16" s="93">
        <v>13</v>
      </c>
      <c r="B16" s="116"/>
      <c r="C16" s="128"/>
      <c r="D16" s="128"/>
      <c r="E16" s="128"/>
      <c r="F16" s="128"/>
      <c r="G16" s="128"/>
      <c r="H16" s="128"/>
      <c r="I16" s="128"/>
      <c r="J16" s="128"/>
      <c r="K16" s="129"/>
      <c r="L16" s="128"/>
      <c r="M16" s="128"/>
      <c r="N16" s="134"/>
      <c r="O16" s="128"/>
      <c r="P16" s="130"/>
      <c r="Q16" s="131"/>
      <c r="R16" s="132"/>
      <c r="S16" s="132"/>
      <c r="T16" s="132"/>
      <c r="U16" s="131"/>
      <c r="V16" s="90"/>
      <c r="W16" s="91">
        <f t="shared" si="1"/>
      </c>
      <c r="X16" s="92"/>
      <c r="Z16" s="80"/>
      <c r="AA16" s="79"/>
      <c r="AB16" s="79"/>
      <c r="AC16" s="79"/>
      <c r="AD16" s="79"/>
      <c r="AE16" s="79"/>
      <c r="AF16" s="79"/>
      <c r="AG16" s="79"/>
    </row>
    <row r="17" spans="1:33" s="36" customFormat="1" ht="19.5" customHeight="1">
      <c r="A17" s="93">
        <v>14</v>
      </c>
      <c r="B17" s="116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35"/>
      <c r="P17" s="137"/>
      <c r="Q17" s="138"/>
      <c r="R17" s="139"/>
      <c r="S17" s="139"/>
      <c r="T17" s="139"/>
      <c r="U17" s="138"/>
      <c r="V17" s="90"/>
      <c r="W17" s="237">
        <f t="shared" si="1"/>
      </c>
      <c r="X17" s="92"/>
      <c r="Z17" s="80"/>
      <c r="AA17" s="79"/>
      <c r="AB17" s="79"/>
      <c r="AC17" s="79"/>
      <c r="AD17" s="79"/>
      <c r="AE17" s="79"/>
      <c r="AF17" s="79"/>
      <c r="AG17" s="79"/>
    </row>
    <row r="18" spans="1:2" ht="21.75" customHeight="1">
      <c r="A18" s="11"/>
      <c r="B18" s="25"/>
    </row>
    <row r="19" spans="1:24" ht="42" customHeight="1">
      <c r="A19" s="86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X19" s="32"/>
    </row>
    <row r="20" ht="33.75" customHeight="1"/>
    <row r="21" spans="3:23" ht="15">
      <c r="C21" s="27">
        <f aca="true" t="shared" si="3" ref="C21:M21">AVERAGE(C4:C17)</f>
        <v>7.333333333333333</v>
      </c>
      <c r="D21" s="27">
        <f t="shared" si="3"/>
        <v>6.333333333333333</v>
      </c>
      <c r="E21" s="27">
        <f t="shared" si="3"/>
        <v>7.166666666666667</v>
      </c>
      <c r="F21" s="27">
        <f t="shared" si="3"/>
        <v>7.25</v>
      </c>
      <c r="G21" s="27">
        <f t="shared" si="3"/>
        <v>7.083333333333333</v>
      </c>
      <c r="H21" s="27">
        <f t="shared" si="3"/>
        <v>7.333333333333333</v>
      </c>
      <c r="I21" s="27">
        <f t="shared" si="3"/>
        <v>6.5</v>
      </c>
      <c r="J21" s="27">
        <f t="shared" si="3"/>
        <v>6.916666666666667</v>
      </c>
      <c r="K21" s="27">
        <f t="shared" si="3"/>
        <v>7.166666666666667</v>
      </c>
      <c r="L21" s="27">
        <f t="shared" si="3"/>
        <v>7.666666666666667</v>
      </c>
      <c r="M21" s="27">
        <f t="shared" si="3"/>
        <v>8.666666666666666</v>
      </c>
      <c r="N21" s="24"/>
      <c r="O21" s="26"/>
      <c r="P21" s="26"/>
      <c r="Q21" s="26"/>
      <c r="R21" s="26"/>
      <c r="S21" s="26"/>
      <c r="T21" s="26"/>
      <c r="U21" s="26"/>
      <c r="V21" s="28" t="s">
        <v>42</v>
      </c>
      <c r="W21" s="29"/>
    </row>
  </sheetData>
  <sheetProtection/>
  <mergeCells count="9">
    <mergeCell ref="B19:V19"/>
    <mergeCell ref="T2:T3"/>
    <mergeCell ref="P1:U1"/>
    <mergeCell ref="C1:O1"/>
    <mergeCell ref="V2:V3"/>
    <mergeCell ref="R2:R3"/>
    <mergeCell ref="P2:P3"/>
    <mergeCell ref="S2:S3"/>
    <mergeCell ref="Q2:Q3"/>
  </mergeCells>
  <printOptions horizontalCentered="1" verticalCentered="1"/>
  <pageMargins left="0.2362204724409449" right="0.15748031496062992" top="1.1811023622047245" bottom="0.1968503937007874" header="0.5511811023622047" footer="0.1968503937007874"/>
  <pageSetup blackAndWhite="1" fitToHeight="1" fitToWidth="1" horizontalDpi="600" verticalDpi="600" orientation="landscape" paperSize="9" scale="83" r:id="rId2"/>
  <headerFooter alignWithMargins="0">
    <oddHeader>&amp;C&amp;"Arial,Grassetto"&amp;16ISTITUTO COMPRENSIVO PARITARIO 
"Santa Maria di Gesù Redentore" - Taormina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tabSelected="1" zoomScalePageLayoutView="0" workbookViewId="0" topLeftCell="A1">
      <selection activeCell="V2" sqref="V2:V3"/>
    </sheetView>
  </sheetViews>
  <sheetFormatPr defaultColWidth="8.8515625" defaultRowHeight="12.75"/>
  <cols>
    <col min="1" max="1" width="3.421875" style="0" customWidth="1"/>
    <col min="2" max="2" width="11.28125" style="6" customWidth="1"/>
    <col min="3" max="3" width="3.421875" style="6" customWidth="1"/>
    <col min="4" max="4" width="4.8515625" style="6" customWidth="1"/>
    <col min="5" max="5" width="10.421875" style="6" customWidth="1"/>
    <col min="6" max="6" width="5.421875" style="6" customWidth="1"/>
    <col min="7" max="7" width="2.7109375" style="6" customWidth="1"/>
    <col min="8" max="8" width="9.421875" style="6" customWidth="1"/>
    <col min="9" max="9" width="6.00390625" style="6" customWidth="1"/>
    <col min="10" max="13" width="2.7109375" style="6" customWidth="1"/>
    <col min="14" max="14" width="6.140625" style="6" customWidth="1"/>
    <col min="15" max="17" width="3.00390625" style="6" customWidth="1"/>
    <col min="18" max="18" width="4.28125" style="6" bestFit="1" customWidth="1"/>
    <col min="19" max="19" width="4.28125" style="276" customWidth="1"/>
    <col min="20" max="20" width="7.28125" style="6" customWidth="1"/>
    <col min="21" max="21" width="9.8515625" style="6" customWidth="1"/>
    <col min="22" max="22" width="8.7109375" style="6" customWidth="1"/>
    <col min="23" max="23" width="6.8515625" style="0" bestFit="1" customWidth="1"/>
    <col min="24" max="24" width="8.7109375" style="0" customWidth="1"/>
    <col min="25" max="25" width="8.8515625" style="0" customWidth="1"/>
    <col min="26" max="26" width="11.140625" style="0" customWidth="1"/>
    <col min="27" max="27" width="8.28125" style="0" bestFit="1" customWidth="1"/>
    <col min="28" max="28" width="2.28125" style="1" customWidth="1"/>
    <col min="29" max="29" width="77.00390625" style="1" customWidth="1"/>
    <col min="30" max="36" width="9.140625" style="79" customWidth="1"/>
    <col min="37" max="16384" width="11.421875" style="0" customWidth="1"/>
  </cols>
  <sheetData>
    <row r="1" spans="2:25" ht="14.25">
      <c r="B1" s="314" t="s">
        <v>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109" t="s">
        <v>12</v>
      </c>
      <c r="X1" s="109" t="s">
        <v>11</v>
      </c>
      <c r="Y1" s="109" t="s">
        <v>10</v>
      </c>
    </row>
    <row r="2" spans="2:27" ht="54.75" customHeight="1">
      <c r="B2" s="34" t="s">
        <v>99</v>
      </c>
      <c r="C2" s="35"/>
      <c r="D2" s="110"/>
      <c r="E2" s="315" t="s">
        <v>25</v>
      </c>
      <c r="F2" s="316"/>
      <c r="G2" s="316"/>
      <c r="H2" s="316"/>
      <c r="I2" s="316"/>
      <c r="J2" s="317"/>
      <c r="K2" s="291" t="s">
        <v>82</v>
      </c>
      <c r="L2" s="292"/>
      <c r="M2" s="292"/>
      <c r="N2" s="293"/>
      <c r="O2" s="12" t="s">
        <v>83</v>
      </c>
      <c r="P2" s="13"/>
      <c r="Q2" s="14"/>
      <c r="R2" s="253" t="s">
        <v>41</v>
      </c>
      <c r="S2" s="307" t="s">
        <v>110</v>
      </c>
      <c r="T2" s="110" t="s">
        <v>27</v>
      </c>
      <c r="U2" s="271" t="s">
        <v>58</v>
      </c>
      <c r="V2" s="271" t="s">
        <v>22</v>
      </c>
      <c r="W2" s="305" t="s">
        <v>56</v>
      </c>
      <c r="X2" s="269" t="s">
        <v>55</v>
      </c>
      <c r="Y2" s="302" t="s">
        <v>81</v>
      </c>
      <c r="Z2" s="267" t="s">
        <v>1</v>
      </c>
      <c r="AA2" s="38" t="s">
        <v>37</v>
      </c>
    </row>
    <row r="3" spans="2:36" s="5" customFormat="1" ht="13.5" thickBot="1">
      <c r="B3" s="322" t="s">
        <v>103</v>
      </c>
      <c r="C3" s="323"/>
      <c r="D3" s="17"/>
      <c r="E3" s="42" t="s">
        <v>109</v>
      </c>
      <c r="F3" s="47" t="s">
        <v>23</v>
      </c>
      <c r="G3" s="47" t="s">
        <v>44</v>
      </c>
      <c r="H3" s="48" t="s">
        <v>24</v>
      </c>
      <c r="I3" s="48" t="s">
        <v>26</v>
      </c>
      <c r="J3" s="47" t="s">
        <v>51</v>
      </c>
      <c r="K3" s="15" t="s">
        <v>45</v>
      </c>
      <c r="L3" s="16" t="s">
        <v>23</v>
      </c>
      <c r="M3" s="31" t="s">
        <v>24</v>
      </c>
      <c r="N3" s="17" t="s">
        <v>46</v>
      </c>
      <c r="O3" s="15" t="s">
        <v>45</v>
      </c>
      <c r="P3" s="16" t="s">
        <v>24</v>
      </c>
      <c r="Q3" s="17" t="s">
        <v>46</v>
      </c>
      <c r="R3" s="301"/>
      <c r="S3" s="308"/>
      <c r="T3" s="254" t="s">
        <v>28</v>
      </c>
      <c r="U3" s="304"/>
      <c r="V3" s="272"/>
      <c r="W3" s="306"/>
      <c r="X3" s="270"/>
      <c r="Y3" s="303"/>
      <c r="Z3" s="268"/>
      <c r="AA3" s="39" t="s">
        <v>38</v>
      </c>
      <c r="AB3" s="1"/>
      <c r="AC3" s="1" t="s">
        <v>13</v>
      </c>
      <c r="AD3" s="85"/>
      <c r="AE3" s="85"/>
      <c r="AF3" s="85"/>
      <c r="AG3" s="85"/>
      <c r="AH3" s="85"/>
      <c r="AI3" s="85"/>
      <c r="AJ3" s="85"/>
    </row>
    <row r="4" spans="1:29" s="96" customFormat="1" ht="16.5" thickTop="1">
      <c r="A4" s="95">
        <v>1</v>
      </c>
      <c r="B4" s="295" t="str">
        <f>IF(SCRUTINIO!B4=""," ",SCRUTINIO!B4)</f>
        <v>Amaranto</v>
      </c>
      <c r="C4" s="295"/>
      <c r="D4" s="159"/>
      <c r="E4" s="160">
        <v>7</v>
      </c>
      <c r="F4" s="161" t="s">
        <v>80</v>
      </c>
      <c r="G4" s="161"/>
      <c r="H4" s="162"/>
      <c r="I4" s="162"/>
      <c r="J4" s="163"/>
      <c r="K4" s="164" t="s">
        <v>80</v>
      </c>
      <c r="L4" s="141"/>
      <c r="M4" s="142"/>
      <c r="N4" s="165"/>
      <c r="O4" s="140" t="s">
        <v>80</v>
      </c>
      <c r="P4" s="141"/>
      <c r="Q4" s="142"/>
      <c r="R4" s="166" t="str">
        <f>IF(ISBLANK(SCRUTINIO!N4),"",SCRUTINIO!N4)</f>
        <v>M</v>
      </c>
      <c r="S4" s="255"/>
      <c r="T4" s="167">
        <v>2</v>
      </c>
      <c r="U4" s="168">
        <f>IF(SCRUTINIO!C4&lt;&gt;"",ROUND(SCRUTINIO!W4,2),"")</f>
        <v>8.75</v>
      </c>
      <c r="V4" s="169" t="str">
        <f aca="true" t="shared" si="0" ref="V4:V15">IF(U4&lt;&gt;"",VLOOKUP(U4,Tab_A,2),"")</f>
        <v>6-8</v>
      </c>
      <c r="W4" s="170">
        <v>8</v>
      </c>
      <c r="X4" s="171">
        <v>8</v>
      </c>
      <c r="Y4" s="170"/>
      <c r="Z4" s="171"/>
      <c r="AA4" s="172">
        <f>SUM(W4:Z4)</f>
        <v>16</v>
      </c>
      <c r="AB4" s="173"/>
      <c r="AC4" s="235" t="s">
        <v>75</v>
      </c>
    </row>
    <row r="5" spans="1:29" s="36" customFormat="1" ht="15.75">
      <c r="A5" s="94">
        <f>A4+1</f>
        <v>2</v>
      </c>
      <c r="B5" s="297" t="str">
        <f>IF(SCRUTINIO!B5=""," ",SCRUTINIO!B5)</f>
        <v>Arancione </v>
      </c>
      <c r="C5" s="298"/>
      <c r="D5" s="174"/>
      <c r="E5" s="175">
        <v>21</v>
      </c>
      <c r="F5" s="144"/>
      <c r="G5" s="144"/>
      <c r="H5" s="176" t="s">
        <v>80</v>
      </c>
      <c r="I5" s="177"/>
      <c r="J5" s="178"/>
      <c r="K5" s="176"/>
      <c r="L5" s="144"/>
      <c r="M5" s="145" t="s">
        <v>80</v>
      </c>
      <c r="N5" s="179"/>
      <c r="O5" s="143"/>
      <c r="P5" s="144" t="s">
        <v>80</v>
      </c>
      <c r="Q5" s="145"/>
      <c r="R5" s="180" t="str">
        <f>IF(ISBLANK(SCRUTINIO!N5),"",SCRUTINIO!N5)</f>
        <v>M</v>
      </c>
      <c r="S5" s="256"/>
      <c r="T5" s="181">
        <v>2</v>
      </c>
      <c r="U5" s="182">
        <f>IF(SCRUTINIO!C5&lt;&gt;"",ROUND(SCRUTINIO!W5,2),"")</f>
        <v>7.83</v>
      </c>
      <c r="V5" s="183" t="str">
        <f t="shared" si="0"/>
        <v>5-6</v>
      </c>
      <c r="W5" s="184">
        <v>6</v>
      </c>
      <c r="X5" s="185">
        <v>6</v>
      </c>
      <c r="Y5" s="184"/>
      <c r="Z5" s="185"/>
      <c r="AA5" s="186">
        <f aca="true" t="shared" si="1" ref="AA5:AA15">SUM(W5:Z5)</f>
        <v>12</v>
      </c>
      <c r="AB5" s="187"/>
      <c r="AC5" s="236" t="s">
        <v>111</v>
      </c>
    </row>
    <row r="6" spans="1:29" s="96" customFormat="1" ht="15.75">
      <c r="A6" s="95">
        <f aca="true" t="shared" si="2" ref="A6:A17">A5+1</f>
        <v>3</v>
      </c>
      <c r="B6" s="299" t="str">
        <f>IF(SCRUTINIO!B6=""," ",SCRUTINIO!B6)</f>
        <v>Beje</v>
      </c>
      <c r="C6" s="300"/>
      <c r="D6" s="188"/>
      <c r="E6" s="189">
        <v>23</v>
      </c>
      <c r="F6" s="147"/>
      <c r="G6" s="147" t="s">
        <v>80</v>
      </c>
      <c r="H6" s="190"/>
      <c r="I6" s="190"/>
      <c r="J6" s="191"/>
      <c r="K6" s="192" t="s">
        <v>80</v>
      </c>
      <c r="L6" s="147"/>
      <c r="M6" s="148"/>
      <c r="N6" s="193"/>
      <c r="O6" s="146" t="s">
        <v>80</v>
      </c>
      <c r="P6" s="147"/>
      <c r="Q6" s="148"/>
      <c r="R6" s="194" t="str">
        <f>IF(ISBLANK(SCRUTINIO!N6),"",SCRUTINIO!N6)</f>
        <v>m</v>
      </c>
      <c r="S6" s="255"/>
      <c r="T6" s="167">
        <v>2</v>
      </c>
      <c r="U6" s="195">
        <f>IF(SCRUTINIO!C6&lt;&gt;"",ROUND(SCRUTINIO!W6,2),"")</f>
        <v>8.83</v>
      </c>
      <c r="V6" s="196" t="str">
        <f t="shared" si="0"/>
        <v>6-8</v>
      </c>
      <c r="W6" s="197">
        <v>6</v>
      </c>
      <c r="X6" s="198">
        <v>7</v>
      </c>
      <c r="Y6" s="197"/>
      <c r="Z6" s="198"/>
      <c r="AA6" s="172">
        <f t="shared" si="1"/>
        <v>13</v>
      </c>
      <c r="AB6" s="173"/>
      <c r="AC6" s="235" t="s">
        <v>76</v>
      </c>
    </row>
    <row r="7" spans="1:29" s="36" customFormat="1" ht="15.75">
      <c r="A7" s="94">
        <f t="shared" si="2"/>
        <v>4</v>
      </c>
      <c r="B7" s="297" t="str">
        <f>IF(SCRUTINIO!B7=""," ",SCRUTINIO!B7)</f>
        <v>Bianchi</v>
      </c>
      <c r="C7" s="298"/>
      <c r="D7" s="174"/>
      <c r="E7" s="175">
        <v>14</v>
      </c>
      <c r="F7" s="144" t="s">
        <v>80</v>
      </c>
      <c r="G7" s="144"/>
      <c r="H7" s="177"/>
      <c r="I7" s="177"/>
      <c r="J7" s="178"/>
      <c r="K7" s="176"/>
      <c r="L7" s="144"/>
      <c r="M7" s="145" t="s">
        <v>80</v>
      </c>
      <c r="N7" s="179"/>
      <c r="O7" s="143"/>
      <c r="P7" s="144" t="s">
        <v>80</v>
      </c>
      <c r="Q7" s="145"/>
      <c r="R7" s="180" t="str">
        <f>IF(ISBLANK(SCRUTINIO!N7),"",SCRUTINIO!N7)</f>
        <v>m</v>
      </c>
      <c r="S7" s="256"/>
      <c r="T7" s="181">
        <v>2</v>
      </c>
      <c r="U7" s="182">
        <f>IF(SCRUTINIO!C7&lt;&gt;"",ROUND(SCRUTINIO!W7,2),"")</f>
        <v>6.25</v>
      </c>
      <c r="V7" s="183" t="str">
        <f t="shared" si="0"/>
        <v>4-5</v>
      </c>
      <c r="W7" s="184">
        <v>4</v>
      </c>
      <c r="X7" s="185">
        <v>4</v>
      </c>
      <c r="Y7" s="184"/>
      <c r="Z7" s="185"/>
      <c r="AA7" s="186">
        <f t="shared" si="1"/>
        <v>8</v>
      </c>
      <c r="AB7" s="187"/>
      <c r="AC7" s="236" t="s">
        <v>77</v>
      </c>
    </row>
    <row r="8" spans="1:29" s="96" customFormat="1" ht="15.75">
      <c r="A8" s="95">
        <f t="shared" si="2"/>
        <v>5</v>
      </c>
      <c r="B8" s="299" t="str">
        <f>IF(SCRUTINIO!B8=""," ",SCRUTINIO!B8)</f>
        <v>Blu</v>
      </c>
      <c r="C8" s="300"/>
      <c r="D8" s="188"/>
      <c r="E8" s="189">
        <v>12</v>
      </c>
      <c r="F8" s="147" t="s">
        <v>80</v>
      </c>
      <c r="G8" s="147"/>
      <c r="H8" s="190"/>
      <c r="I8" s="190"/>
      <c r="J8" s="191"/>
      <c r="K8" s="192"/>
      <c r="L8" s="147"/>
      <c r="M8" s="148" t="s">
        <v>80</v>
      </c>
      <c r="N8" s="193"/>
      <c r="O8" s="146"/>
      <c r="P8" s="147" t="s">
        <v>80</v>
      </c>
      <c r="Q8" s="148"/>
      <c r="R8" s="194" t="str">
        <f>IF(ISBLANK(SCRUTINIO!N8),"",SCRUTINIO!N8)</f>
        <v>m</v>
      </c>
      <c r="S8" s="255"/>
      <c r="T8" s="167">
        <v>1</v>
      </c>
      <c r="U8" s="195">
        <f>IF(SCRUTINIO!C8&lt;&gt;"",ROUND(SCRUTINIO!W8,2),"")</f>
        <v>7.17</v>
      </c>
      <c r="V8" s="196" t="str">
        <f t="shared" si="0"/>
        <v>5-6</v>
      </c>
      <c r="W8" s="197">
        <v>5</v>
      </c>
      <c r="X8" s="198">
        <v>5</v>
      </c>
      <c r="Y8" s="197"/>
      <c r="Z8" s="198"/>
      <c r="AA8" s="172">
        <f t="shared" si="1"/>
        <v>10</v>
      </c>
      <c r="AB8" s="173"/>
      <c r="AC8" s="235" t="s">
        <v>78</v>
      </c>
    </row>
    <row r="9" spans="1:29" s="36" customFormat="1" ht="15.75">
      <c r="A9" s="94">
        <f t="shared" si="2"/>
        <v>6</v>
      </c>
      <c r="B9" s="297" t="str">
        <f>IF(SCRUTINIO!B9=""," ",SCRUTINIO!B9)</f>
        <v>Canarino</v>
      </c>
      <c r="C9" s="298"/>
      <c r="D9" s="174"/>
      <c r="E9" s="175">
        <v>37</v>
      </c>
      <c r="F9" s="199"/>
      <c r="G9" s="144"/>
      <c r="H9" s="176" t="s">
        <v>80</v>
      </c>
      <c r="I9" s="177"/>
      <c r="J9" s="178"/>
      <c r="K9" s="176"/>
      <c r="L9" s="144"/>
      <c r="M9" s="145" t="s">
        <v>80</v>
      </c>
      <c r="N9" s="179"/>
      <c r="O9" s="143"/>
      <c r="P9" s="144"/>
      <c r="Q9" s="145" t="s">
        <v>80</v>
      </c>
      <c r="R9" s="180" t="str">
        <f>IF(ISBLANK(SCRUTINIO!N9),"",SCRUTINIO!N9)</f>
        <v>m</v>
      </c>
      <c r="S9" s="256"/>
      <c r="T9" s="181"/>
      <c r="U9" s="182">
        <f>IF(SCRUTINIO!C9&lt;&gt;"",ROUND(SCRUTINIO!W9,2),"")</f>
        <v>6</v>
      </c>
      <c r="V9" s="183" t="str">
        <f t="shared" si="0"/>
        <v>3-4</v>
      </c>
      <c r="W9" s="184">
        <v>4</v>
      </c>
      <c r="X9" s="185">
        <v>4</v>
      </c>
      <c r="Y9" s="184"/>
      <c r="Z9" s="185"/>
      <c r="AA9" s="186">
        <f t="shared" si="1"/>
        <v>8</v>
      </c>
      <c r="AB9" s="187"/>
      <c r="AC9" s="236"/>
    </row>
    <row r="10" spans="1:29" s="96" customFormat="1" ht="15.75">
      <c r="A10" s="95">
        <f t="shared" si="2"/>
        <v>7</v>
      </c>
      <c r="B10" s="299" t="str">
        <f>IF(SCRUTINIO!B10=""," ",SCRUTINIO!B10)</f>
        <v>Gialli </v>
      </c>
      <c r="C10" s="300"/>
      <c r="D10" s="188"/>
      <c r="E10" s="189">
        <v>36</v>
      </c>
      <c r="F10" s="200"/>
      <c r="G10" s="147"/>
      <c r="H10" s="192" t="s">
        <v>80</v>
      </c>
      <c r="I10" s="190"/>
      <c r="J10" s="191"/>
      <c r="K10" s="192"/>
      <c r="L10" s="147"/>
      <c r="M10" s="148" t="s">
        <v>80</v>
      </c>
      <c r="N10" s="193"/>
      <c r="O10" s="146"/>
      <c r="P10" s="147"/>
      <c r="Q10" s="148" t="s">
        <v>80</v>
      </c>
      <c r="R10" s="194" t="str">
        <f>IF(ISBLANK(SCRUTINIO!N10),"",SCRUTINIO!N10)</f>
        <v>m</v>
      </c>
      <c r="S10" s="255"/>
      <c r="T10" s="167"/>
      <c r="U10" s="195">
        <f>IF(SCRUTINIO!C10&lt;&gt;"",ROUND(SCRUTINIO!W10,2),"")</f>
        <v>7.33</v>
      </c>
      <c r="V10" s="196" t="str">
        <f t="shared" si="0"/>
        <v>5-6</v>
      </c>
      <c r="W10" s="197">
        <v>5</v>
      </c>
      <c r="X10" s="198">
        <v>6</v>
      </c>
      <c r="Y10" s="197"/>
      <c r="Z10" s="198"/>
      <c r="AA10" s="172">
        <f t="shared" si="1"/>
        <v>11</v>
      </c>
      <c r="AB10" s="173"/>
      <c r="AC10" s="235"/>
    </row>
    <row r="11" spans="1:29" s="36" customFormat="1" ht="15.75">
      <c r="A11" s="94">
        <f t="shared" si="2"/>
        <v>8</v>
      </c>
      <c r="B11" s="297" t="str">
        <f>IF(SCRUTINIO!B11=""," ",SCRUTINIO!B11)</f>
        <v>Neri</v>
      </c>
      <c r="C11" s="298"/>
      <c r="D11" s="174"/>
      <c r="E11" s="175">
        <v>25</v>
      </c>
      <c r="F11" s="199"/>
      <c r="G11" s="144"/>
      <c r="H11" s="176" t="s">
        <v>80</v>
      </c>
      <c r="I11" s="177"/>
      <c r="J11" s="178"/>
      <c r="K11" s="176" t="s">
        <v>80</v>
      </c>
      <c r="L11" s="144"/>
      <c r="M11" s="145"/>
      <c r="N11" s="179"/>
      <c r="O11" s="143" t="s">
        <v>80</v>
      </c>
      <c r="P11" s="144"/>
      <c r="Q11" s="145"/>
      <c r="R11" s="180" t="str">
        <f>IF(ISBLANK(SCRUTINIO!N11),"",SCRUTINIO!N11)</f>
        <v>M</v>
      </c>
      <c r="S11" s="256"/>
      <c r="T11" s="181"/>
      <c r="U11" s="182">
        <f>IF(SCRUTINIO!C11&lt;&gt;"",ROUND(SCRUTINIO!W11,2),"")</f>
        <v>8.08</v>
      </c>
      <c r="V11" s="183" t="str">
        <f t="shared" si="0"/>
        <v>6-8</v>
      </c>
      <c r="W11" s="184">
        <v>7</v>
      </c>
      <c r="X11" s="185">
        <v>6</v>
      </c>
      <c r="Y11" s="184"/>
      <c r="Z11" s="185"/>
      <c r="AA11" s="186">
        <f>SUM(W11:X11)</f>
        <v>13</v>
      </c>
      <c r="AB11" s="187"/>
      <c r="AC11" s="236"/>
    </row>
    <row r="12" spans="1:29" s="96" customFormat="1" ht="15.75">
      <c r="A12" s="95">
        <f t="shared" si="2"/>
        <v>9</v>
      </c>
      <c r="B12" s="299" t="str">
        <f>IF(SCRUTINIO!B12=""," ",SCRUTINIO!B12)</f>
        <v>Rossi </v>
      </c>
      <c r="C12" s="300"/>
      <c r="D12" s="188"/>
      <c r="E12" s="189">
        <v>24</v>
      </c>
      <c r="F12" s="200"/>
      <c r="G12" s="147" t="s">
        <v>80</v>
      </c>
      <c r="H12" s="190"/>
      <c r="I12" s="190"/>
      <c r="J12" s="191"/>
      <c r="K12" s="192"/>
      <c r="L12" s="147"/>
      <c r="M12" s="148" t="s">
        <v>80</v>
      </c>
      <c r="N12" s="193"/>
      <c r="O12" s="146"/>
      <c r="P12" s="147"/>
      <c r="Q12" s="148" t="s">
        <v>80</v>
      </c>
      <c r="R12" s="194" t="str">
        <f>IF(ISBLANK(SCRUTINIO!N12),"",SCRUTINIO!N12)</f>
        <v>m</v>
      </c>
      <c r="S12" s="255"/>
      <c r="T12" s="167">
        <v>1</v>
      </c>
      <c r="U12" s="195">
        <f>IF(SCRUTINIO!C12&lt;&gt;"",ROUND(SCRUTINIO!W12,2),"")</f>
        <v>7</v>
      </c>
      <c r="V12" s="196" t="str">
        <f t="shared" si="0"/>
        <v>4-5</v>
      </c>
      <c r="W12" s="197">
        <v>4</v>
      </c>
      <c r="X12" s="198">
        <v>5</v>
      </c>
      <c r="Y12" s="197"/>
      <c r="Z12" s="198"/>
      <c r="AA12" s="172">
        <f t="shared" si="1"/>
        <v>9</v>
      </c>
      <c r="AB12" s="173"/>
      <c r="AC12" s="235" t="s">
        <v>79</v>
      </c>
    </row>
    <row r="13" spans="1:29" s="36" customFormat="1" ht="15.75">
      <c r="A13" s="94">
        <f t="shared" si="2"/>
        <v>10</v>
      </c>
      <c r="B13" s="297" t="str">
        <f>IF(SCRUTINIO!B13=""," ",SCRUTINIO!B13)</f>
        <v>Turchese</v>
      </c>
      <c r="C13" s="298"/>
      <c r="D13" s="174"/>
      <c r="E13" s="175">
        <v>16</v>
      </c>
      <c r="F13" s="144" t="s">
        <v>80</v>
      </c>
      <c r="G13" s="144"/>
      <c r="H13" s="177"/>
      <c r="I13" s="177"/>
      <c r="J13" s="178"/>
      <c r="K13" s="176" t="s">
        <v>80</v>
      </c>
      <c r="L13" s="144"/>
      <c r="M13" s="145"/>
      <c r="N13" s="179"/>
      <c r="O13" s="143" t="s">
        <v>80</v>
      </c>
      <c r="P13" s="144"/>
      <c r="Q13" s="145"/>
      <c r="R13" s="180" t="str">
        <f>IF(ISBLANK(SCRUTINIO!N13),"",SCRUTINIO!N13)</f>
        <v>M</v>
      </c>
      <c r="S13" s="256"/>
      <c r="T13" s="181">
        <v>2</v>
      </c>
      <c r="U13" s="182">
        <f>IF(SCRUTINIO!C13&lt;&gt;"",ROUND(SCRUTINIO!W13,2),"")</f>
        <v>8.17</v>
      </c>
      <c r="V13" s="183" t="str">
        <f t="shared" si="0"/>
        <v>6-8</v>
      </c>
      <c r="W13" s="184">
        <v>6</v>
      </c>
      <c r="X13" s="185">
        <v>6</v>
      </c>
      <c r="Y13" s="184"/>
      <c r="Z13" s="185"/>
      <c r="AA13" s="186">
        <f t="shared" si="1"/>
        <v>12</v>
      </c>
      <c r="AB13" s="187"/>
      <c r="AC13" s="236" t="s">
        <v>112</v>
      </c>
    </row>
    <row r="14" spans="1:29" s="96" customFormat="1" ht="15.75">
      <c r="A14" s="95">
        <f t="shared" si="2"/>
        <v>11</v>
      </c>
      <c r="B14" s="295" t="str">
        <f>IF(SCRUTINIO!B14=""," ",SCRUTINIO!B14)</f>
        <v>Verdi</v>
      </c>
      <c r="C14" s="295"/>
      <c r="D14" s="201"/>
      <c r="E14" s="202">
        <v>12</v>
      </c>
      <c r="F14" s="150" t="s">
        <v>80</v>
      </c>
      <c r="G14" s="150"/>
      <c r="H14" s="203"/>
      <c r="I14" s="203"/>
      <c r="J14" s="204"/>
      <c r="K14" s="203" t="s">
        <v>80</v>
      </c>
      <c r="L14" s="150"/>
      <c r="M14" s="151"/>
      <c r="N14" s="205"/>
      <c r="O14" s="149" t="s">
        <v>80</v>
      </c>
      <c r="P14" s="150"/>
      <c r="Q14" s="151"/>
      <c r="R14" s="206" t="str">
        <f>IF(ISBLANK(SCRUTINIO!N14),"",SCRUTINIO!N14)</f>
        <v>m</v>
      </c>
      <c r="S14" s="257"/>
      <c r="T14" s="207">
        <v>2</v>
      </c>
      <c r="U14" s="208">
        <f>IF(SCRUTINIO!C14&lt;&gt;"",ROUND(SCRUTINIO!W14,2),"")</f>
        <v>7.25</v>
      </c>
      <c r="V14" s="209">
        <v>0</v>
      </c>
      <c r="W14" s="210">
        <v>5</v>
      </c>
      <c r="X14" s="211">
        <v>6</v>
      </c>
      <c r="Y14" s="210"/>
      <c r="Z14" s="211"/>
      <c r="AA14" s="212">
        <f t="shared" si="1"/>
        <v>11</v>
      </c>
      <c r="AB14" s="173"/>
      <c r="AC14" s="235" t="s">
        <v>112</v>
      </c>
    </row>
    <row r="15" spans="1:29" s="36" customFormat="1" ht="15.75">
      <c r="A15" s="94">
        <f t="shared" si="2"/>
        <v>12</v>
      </c>
      <c r="B15" s="296" t="str">
        <f>IF(SCRUTINIO!B15=""," ",SCRUTINIO!B15)</f>
        <v>Viola</v>
      </c>
      <c r="C15" s="296"/>
      <c r="D15" s="213"/>
      <c r="E15" s="214">
        <v>23</v>
      </c>
      <c r="F15" s="153"/>
      <c r="G15" s="153" t="s">
        <v>80</v>
      </c>
      <c r="H15" s="215"/>
      <c r="I15" s="215"/>
      <c r="J15" s="216"/>
      <c r="K15" s="215"/>
      <c r="L15" s="153"/>
      <c r="M15" s="154" t="s">
        <v>80</v>
      </c>
      <c r="N15" s="217"/>
      <c r="O15" s="152"/>
      <c r="P15" s="153"/>
      <c r="Q15" s="154" t="s">
        <v>80</v>
      </c>
      <c r="R15" s="218" t="str">
        <f>IF(ISBLANK(SCRUTINIO!N15),"",SCRUTINIO!N15)</f>
        <v>m</v>
      </c>
      <c r="S15" s="258"/>
      <c r="T15" s="219"/>
      <c r="U15" s="220">
        <f>IF(SCRUTINIO!C15&lt;&gt;"",ROUND(SCRUTINIO!W15,2),"")</f>
        <v>5.83</v>
      </c>
      <c r="V15" s="221" t="str">
        <f t="shared" si="0"/>
        <v>0</v>
      </c>
      <c r="W15" s="222">
        <v>4</v>
      </c>
      <c r="X15" s="223">
        <v>4</v>
      </c>
      <c r="Y15" s="222"/>
      <c r="Z15" s="223"/>
      <c r="AA15" s="186">
        <f t="shared" si="1"/>
        <v>8</v>
      </c>
      <c r="AB15" s="187"/>
      <c r="AC15" s="236"/>
    </row>
    <row r="16" spans="1:29" s="36" customFormat="1" ht="15.75">
      <c r="A16" s="94">
        <v>13</v>
      </c>
      <c r="B16" s="318" t="str">
        <f>IF(SCRUTINIO!B16=""," ",SCRUTINIO!B16)</f>
        <v> </v>
      </c>
      <c r="C16" s="319"/>
      <c r="D16" s="224"/>
      <c r="E16" s="225"/>
      <c r="F16" s="156"/>
      <c r="G16" s="156"/>
      <c r="H16" s="226"/>
      <c r="I16" s="226"/>
      <c r="J16" s="227"/>
      <c r="K16" s="226"/>
      <c r="L16" s="156"/>
      <c r="M16" s="157"/>
      <c r="N16" s="228"/>
      <c r="O16" s="155"/>
      <c r="P16" s="156"/>
      <c r="Q16" s="157"/>
      <c r="R16" s="229"/>
      <c r="S16" s="259"/>
      <c r="T16" s="230"/>
      <c r="U16" s="231"/>
      <c r="V16" s="232"/>
      <c r="W16" s="233"/>
      <c r="X16" s="234"/>
      <c r="Y16" s="233"/>
      <c r="Z16" s="234"/>
      <c r="AA16" s="186"/>
      <c r="AB16" s="187"/>
      <c r="AC16" s="236"/>
    </row>
    <row r="17" spans="1:29" s="96" customFormat="1" ht="15.75">
      <c r="A17" s="95">
        <f t="shared" si="2"/>
        <v>14</v>
      </c>
      <c r="B17" s="320" t="str">
        <f>IF(SCRUTINIO!B17=""," ",SCRUTINIO!B17)</f>
        <v> </v>
      </c>
      <c r="C17" s="321"/>
      <c r="D17" s="201"/>
      <c r="E17" s="202"/>
      <c r="F17" s="150"/>
      <c r="G17" s="150"/>
      <c r="H17" s="203"/>
      <c r="I17" s="203"/>
      <c r="J17" s="204"/>
      <c r="K17" s="203"/>
      <c r="L17" s="150"/>
      <c r="M17" s="151"/>
      <c r="N17" s="205"/>
      <c r="O17" s="149"/>
      <c r="P17" s="150"/>
      <c r="Q17" s="151"/>
      <c r="R17" s="206"/>
      <c r="S17" s="257"/>
      <c r="T17" s="207"/>
      <c r="U17" s="208"/>
      <c r="V17" s="209"/>
      <c r="W17" s="210"/>
      <c r="X17" s="211"/>
      <c r="Y17" s="210"/>
      <c r="Z17" s="211"/>
      <c r="AA17" s="212"/>
      <c r="AB17" s="173"/>
      <c r="AC17" s="235"/>
    </row>
    <row r="18" spans="1:29" s="36" customFormat="1" ht="19.5">
      <c r="A18" s="97"/>
      <c r="B18" s="98"/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260"/>
      <c r="T18" s="99"/>
      <c r="U18" s="100"/>
      <c r="V18" s="101"/>
      <c r="W18" s="99"/>
      <c r="X18" s="99"/>
      <c r="Y18" s="99"/>
      <c r="Z18" s="99"/>
      <c r="AA18" s="102"/>
      <c r="AB18" s="37"/>
      <c r="AC18" s="158"/>
    </row>
    <row r="19" spans="2:29" ht="19.5" customHeight="1">
      <c r="B19" s="114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261"/>
      <c r="T19" s="104"/>
      <c r="U19" s="104"/>
      <c r="V19" s="105" t="s">
        <v>39</v>
      </c>
      <c r="W19" s="10"/>
      <c r="X19" s="10"/>
      <c r="Y19" s="10"/>
      <c r="Z19" s="10"/>
      <c r="AA19" s="10"/>
      <c r="AB19" s="294" t="s">
        <v>39</v>
      </c>
      <c r="AC19" s="294"/>
    </row>
    <row r="20" spans="2:29" ht="10.5" customHeight="1">
      <c r="B20" s="106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262"/>
      <c r="T20" s="107"/>
      <c r="U20" s="107"/>
      <c r="V20" s="108"/>
      <c r="W20" s="18"/>
      <c r="X20" s="18"/>
      <c r="Y20" s="18"/>
      <c r="Z20" s="10"/>
      <c r="AA20" s="10"/>
      <c r="AB20" s="294"/>
      <c r="AC20" s="294"/>
    </row>
    <row r="21" spans="2:29" ht="10.5" customHeight="1">
      <c r="B21" s="10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262"/>
      <c r="T21" s="107"/>
      <c r="U21" s="107"/>
      <c r="V21" s="108"/>
      <c r="W21" s="18"/>
      <c r="X21" s="18"/>
      <c r="Y21" s="18"/>
      <c r="Z21" s="18"/>
      <c r="AA21" s="18"/>
      <c r="AB21" s="294"/>
      <c r="AC21" s="294"/>
    </row>
    <row r="22" spans="2:29" ht="28.5" customHeight="1"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262"/>
      <c r="T22" s="107"/>
      <c r="U22" s="107"/>
      <c r="V22" s="108"/>
      <c r="W22" s="18"/>
      <c r="X22" s="18"/>
      <c r="Y22" s="18"/>
      <c r="Z22" s="18"/>
      <c r="AA22" s="18"/>
      <c r="AB22" s="294"/>
      <c r="AC22" s="294"/>
    </row>
    <row r="23" spans="2:29" ht="39.75" customHeight="1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263"/>
      <c r="T23" s="106"/>
      <c r="U23" s="106"/>
      <c r="V23" s="106"/>
      <c r="W23" s="106"/>
      <c r="X23" s="106"/>
      <c r="Y23" s="106"/>
      <c r="Z23" s="106"/>
      <c r="AA23" s="106"/>
      <c r="AB23" s="294"/>
      <c r="AC23" s="294"/>
    </row>
    <row r="24" spans="1:36" ht="21.75" customHeight="1">
      <c r="A24" s="86" t="s">
        <v>15</v>
      </c>
      <c r="B24" s="313" t="s"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294"/>
      <c r="AC24" s="294"/>
      <c r="AI24"/>
      <c r="AJ24"/>
    </row>
    <row r="25" spans="2:36" s="36" customFormat="1" ht="12.75">
      <c r="B25" s="8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264"/>
      <c r="T25" s="63"/>
      <c r="U25" s="63"/>
      <c r="V25" s="63"/>
      <c r="AB25" s="37"/>
      <c r="AC25" s="37"/>
      <c r="AD25" s="79"/>
      <c r="AE25" s="79"/>
      <c r="AF25" s="79"/>
      <c r="AG25" s="79"/>
      <c r="AH25" s="79"/>
      <c r="AI25" s="79"/>
      <c r="AJ25" s="79"/>
    </row>
    <row r="26" spans="2:36" s="36" customFormat="1" ht="24" customHeight="1">
      <c r="B26" s="67"/>
      <c r="C26" s="67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62"/>
      <c r="R26" s="62"/>
      <c r="S26" s="265"/>
      <c r="T26" s="62"/>
      <c r="U26" s="62"/>
      <c r="V26" s="62"/>
      <c r="AB26" s="37"/>
      <c r="AC26" s="37"/>
      <c r="AD26" s="79"/>
      <c r="AE26" s="79"/>
      <c r="AF26" s="79"/>
      <c r="AG26" s="79"/>
      <c r="AH26" s="79"/>
      <c r="AI26" s="79"/>
      <c r="AJ26" s="79"/>
    </row>
    <row r="27" spans="2:36" s="53" customFormat="1" ht="19.5" customHeight="1">
      <c r="B27" s="310" t="s">
        <v>102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AB27" s="54" t="s">
        <v>39</v>
      </c>
      <c r="AC27" s="54"/>
      <c r="AD27" s="59"/>
      <c r="AE27" s="59"/>
      <c r="AF27" s="59"/>
      <c r="AG27" s="59"/>
      <c r="AH27" s="59"/>
      <c r="AI27" s="59"/>
      <c r="AJ27" s="59"/>
    </row>
    <row r="28" spans="1:29" s="59" customFormat="1" ht="12.7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266"/>
      <c r="T28" s="61"/>
      <c r="U28" s="61"/>
      <c r="V28" s="61"/>
      <c r="W28" s="312" t="s">
        <v>8</v>
      </c>
      <c r="X28" s="61"/>
      <c r="Y28" s="61"/>
      <c r="Z28" s="60"/>
      <c r="AA28" s="60"/>
      <c r="AB28" s="64"/>
      <c r="AC28" s="64"/>
    </row>
    <row r="29" spans="1:29" ht="12.75">
      <c r="A29" s="36"/>
      <c r="B29" s="239" t="s">
        <v>40</v>
      </c>
      <c r="C29" s="239" t="s">
        <v>96</v>
      </c>
      <c r="D29" s="62"/>
      <c r="E29" s="248" t="s">
        <v>40</v>
      </c>
      <c r="F29" s="248" t="s">
        <v>98</v>
      </c>
      <c r="G29" s="238"/>
      <c r="H29" s="244" t="s">
        <v>40</v>
      </c>
      <c r="I29" s="244" t="s">
        <v>97</v>
      </c>
      <c r="J29" s="238"/>
      <c r="K29" s="249"/>
      <c r="L29" s="249"/>
      <c r="M29" s="249"/>
      <c r="N29" s="249"/>
      <c r="O29" s="238"/>
      <c r="P29" s="238"/>
      <c r="Q29" s="238"/>
      <c r="R29" s="238"/>
      <c r="S29" s="273"/>
      <c r="T29" s="62"/>
      <c r="U29" s="62"/>
      <c r="V29" s="62"/>
      <c r="W29" s="312"/>
      <c r="X29" s="36"/>
      <c r="Y29" s="36"/>
      <c r="Z29" s="36"/>
      <c r="AA29" s="36"/>
      <c r="AB29" s="37"/>
      <c r="AC29" s="37"/>
    </row>
    <row r="30" spans="1:29" ht="12.75" customHeight="1">
      <c r="A30" s="36"/>
      <c r="B30" s="22">
        <v>0</v>
      </c>
      <c r="C30" s="19" t="s">
        <v>29</v>
      </c>
      <c r="D30" s="62"/>
      <c r="E30" s="22">
        <v>0</v>
      </c>
      <c r="F30" s="19" t="s">
        <v>29</v>
      </c>
      <c r="G30" s="238"/>
      <c r="H30" s="22">
        <v>0</v>
      </c>
      <c r="I30" s="19" t="s">
        <v>29</v>
      </c>
      <c r="J30" s="238"/>
      <c r="K30" s="249"/>
      <c r="L30" s="249"/>
      <c r="M30" s="249"/>
      <c r="N30" s="249"/>
      <c r="O30" s="238"/>
      <c r="P30" s="238"/>
      <c r="Q30" s="238"/>
      <c r="R30" s="238"/>
      <c r="S30" s="273"/>
      <c r="T30" s="62"/>
      <c r="U30" s="309" t="s">
        <v>65</v>
      </c>
      <c r="V30" s="309"/>
      <c r="W30" s="312"/>
      <c r="X30" s="36"/>
      <c r="Y30" s="36"/>
      <c r="Z30" s="36"/>
      <c r="AA30" s="36"/>
      <c r="AB30" s="37"/>
      <c r="AC30" s="37"/>
    </row>
    <row r="31" spans="1:29" ht="12.75">
      <c r="A31" s="36"/>
      <c r="B31" s="23">
        <v>4.999</v>
      </c>
      <c r="C31" s="20">
        <v>0</v>
      </c>
      <c r="D31" s="62"/>
      <c r="E31" s="23">
        <v>4.999</v>
      </c>
      <c r="F31" s="20">
        <v>0</v>
      </c>
      <c r="G31" s="238"/>
      <c r="H31" s="23">
        <v>4.999</v>
      </c>
      <c r="I31" s="20">
        <v>0</v>
      </c>
      <c r="J31" s="238"/>
      <c r="K31" s="249"/>
      <c r="L31" s="249"/>
      <c r="M31" s="249"/>
      <c r="N31" s="249"/>
      <c r="O31" s="238"/>
      <c r="P31" s="238"/>
      <c r="Q31" s="238"/>
      <c r="R31" s="238"/>
      <c r="S31" s="273"/>
      <c r="T31" s="62"/>
      <c r="U31" s="43" t="s">
        <v>66</v>
      </c>
      <c r="V31" s="44" t="s">
        <v>23</v>
      </c>
      <c r="W31" s="312"/>
      <c r="X31" s="36"/>
      <c r="Y31" s="36"/>
      <c r="Z31" s="36"/>
      <c r="AA31" s="36"/>
      <c r="AB31" s="37"/>
      <c r="AC31" s="37"/>
    </row>
    <row r="32" spans="1:29" ht="12.75">
      <c r="A32" s="36"/>
      <c r="B32" s="23">
        <v>5</v>
      </c>
      <c r="C32" s="240" t="s">
        <v>29</v>
      </c>
      <c r="D32" s="62"/>
      <c r="E32" s="23">
        <v>5</v>
      </c>
      <c r="F32" s="240" t="s">
        <v>29</v>
      </c>
      <c r="G32" s="238"/>
      <c r="H32" s="23">
        <v>5</v>
      </c>
      <c r="I32" s="20">
        <v>0</v>
      </c>
      <c r="J32" s="238"/>
      <c r="K32" s="249"/>
      <c r="L32" s="249"/>
      <c r="M32" s="249"/>
      <c r="N32" s="249"/>
      <c r="O32" s="238"/>
      <c r="P32" s="238"/>
      <c r="Q32" s="238"/>
      <c r="R32" s="238"/>
      <c r="S32" s="273"/>
      <c r="T32" s="62"/>
      <c r="U32" s="44" t="s">
        <v>67</v>
      </c>
      <c r="V32" s="45" t="s">
        <v>44</v>
      </c>
      <c r="W32" s="312"/>
      <c r="X32" s="36"/>
      <c r="Y32" s="36"/>
      <c r="Z32" s="36"/>
      <c r="AA32" s="36"/>
      <c r="AB32" s="37"/>
      <c r="AC32" s="37"/>
    </row>
    <row r="33" spans="1:29" ht="12.75">
      <c r="A33" s="36"/>
      <c r="B33" s="22">
        <v>5.999</v>
      </c>
      <c r="C33" s="21" t="s">
        <v>29</v>
      </c>
      <c r="D33" s="62"/>
      <c r="E33" s="22">
        <v>5.999</v>
      </c>
      <c r="F33" s="21" t="s">
        <v>29</v>
      </c>
      <c r="G33" s="238"/>
      <c r="H33" s="22">
        <v>5.999</v>
      </c>
      <c r="I33" s="20">
        <v>0</v>
      </c>
      <c r="J33" s="238"/>
      <c r="K33" s="249"/>
      <c r="L33" s="249"/>
      <c r="M33" s="249"/>
      <c r="N33" s="249"/>
      <c r="O33" s="238"/>
      <c r="P33" s="238"/>
      <c r="Q33" s="238"/>
      <c r="R33" s="238"/>
      <c r="S33" s="273"/>
      <c r="T33" s="62"/>
      <c r="U33" s="43" t="s">
        <v>68</v>
      </c>
      <c r="V33" s="44" t="s">
        <v>24</v>
      </c>
      <c r="W33" s="312"/>
      <c r="X33" s="36"/>
      <c r="Y33" s="36"/>
      <c r="Z33" s="36"/>
      <c r="AA33" s="36"/>
      <c r="AB33" s="37"/>
      <c r="AC33" s="37"/>
    </row>
    <row r="34" spans="1:29" ht="12.75">
      <c r="A34" s="36"/>
      <c r="B34" s="22">
        <v>6</v>
      </c>
      <c r="C34" s="241" t="s">
        <v>95</v>
      </c>
      <c r="D34" s="62"/>
      <c r="E34" s="22">
        <v>6</v>
      </c>
      <c r="F34" s="241" t="s">
        <v>95</v>
      </c>
      <c r="G34" s="238"/>
      <c r="H34" s="22">
        <v>6</v>
      </c>
      <c r="I34" s="19" t="s">
        <v>30</v>
      </c>
      <c r="J34" s="238"/>
      <c r="K34" s="249"/>
      <c r="L34" s="249"/>
      <c r="M34" s="249"/>
      <c r="N34" s="249"/>
      <c r="O34" s="238"/>
      <c r="P34" s="238"/>
      <c r="Q34" s="238"/>
      <c r="R34" s="238"/>
      <c r="S34" s="273"/>
      <c r="T34" s="62"/>
      <c r="U34" s="44" t="s">
        <v>69</v>
      </c>
      <c r="V34" s="45" t="s">
        <v>26</v>
      </c>
      <c r="W34" s="312"/>
      <c r="X34" s="36"/>
      <c r="Y34" s="36"/>
      <c r="Z34" s="36"/>
      <c r="AA34" s="36"/>
      <c r="AB34" s="37"/>
      <c r="AC34" s="37"/>
    </row>
    <row r="35" spans="1:29" ht="12.75">
      <c r="A35" s="36"/>
      <c r="B35" s="22">
        <v>6.001</v>
      </c>
      <c r="C35" s="242" t="s">
        <v>30</v>
      </c>
      <c r="D35" s="62"/>
      <c r="E35" s="22">
        <v>6.001</v>
      </c>
      <c r="F35" s="242" t="s">
        <v>30</v>
      </c>
      <c r="G35" s="238"/>
      <c r="H35" s="22">
        <v>6.001</v>
      </c>
      <c r="I35" s="21" t="s">
        <v>31</v>
      </c>
      <c r="J35" s="238"/>
      <c r="K35" s="249"/>
      <c r="L35" s="249"/>
      <c r="M35" s="249"/>
      <c r="N35" s="249"/>
      <c r="O35" s="238"/>
      <c r="P35" s="238"/>
      <c r="Q35" s="238"/>
      <c r="R35" s="238"/>
      <c r="S35" s="273"/>
      <c r="T35" s="62"/>
      <c r="U35" s="44" t="s">
        <v>70</v>
      </c>
      <c r="V35" s="44" t="s">
        <v>51</v>
      </c>
      <c r="W35" s="312"/>
      <c r="X35" s="36"/>
      <c r="Y35" s="36"/>
      <c r="Z35" s="36"/>
      <c r="AA35" s="36"/>
      <c r="AB35" s="37"/>
      <c r="AC35" s="37"/>
    </row>
    <row r="36" spans="1:29" ht="12.75">
      <c r="A36" s="36"/>
      <c r="B36" s="22">
        <v>7</v>
      </c>
      <c r="C36" s="242" t="s">
        <v>30</v>
      </c>
      <c r="D36" s="62"/>
      <c r="E36" s="22">
        <v>7</v>
      </c>
      <c r="F36" s="242" t="s">
        <v>30</v>
      </c>
      <c r="G36" s="238"/>
      <c r="H36" s="22">
        <v>7</v>
      </c>
      <c r="I36" s="21" t="s">
        <v>31</v>
      </c>
      <c r="J36" s="238"/>
      <c r="K36" s="249"/>
      <c r="L36" s="249"/>
      <c r="M36" s="249"/>
      <c r="N36" s="249"/>
      <c r="O36" s="238"/>
      <c r="P36" s="238"/>
      <c r="Q36" s="238"/>
      <c r="R36" s="238"/>
      <c r="S36" s="273"/>
      <c r="T36" s="62"/>
      <c r="U36" s="62"/>
      <c r="V36" s="62"/>
      <c r="W36" s="36"/>
      <c r="X36" s="36"/>
      <c r="Y36" s="36"/>
      <c r="Z36" s="36"/>
      <c r="AA36" s="36"/>
      <c r="AB36" s="37"/>
      <c r="AC36" s="37"/>
    </row>
    <row r="37" spans="1:29" ht="12.75" customHeight="1">
      <c r="A37" s="36"/>
      <c r="B37" s="22">
        <v>7.001</v>
      </c>
      <c r="C37" s="242" t="s">
        <v>31</v>
      </c>
      <c r="D37" s="62"/>
      <c r="E37" s="22">
        <v>7.001</v>
      </c>
      <c r="F37" s="242" t="s">
        <v>31</v>
      </c>
      <c r="G37" s="238"/>
      <c r="H37" s="22">
        <v>7.001</v>
      </c>
      <c r="I37" s="21" t="s">
        <v>32</v>
      </c>
      <c r="J37" s="238"/>
      <c r="K37" s="249"/>
      <c r="L37" s="249"/>
      <c r="M37" s="249"/>
      <c r="N37" s="249"/>
      <c r="O37" s="238"/>
      <c r="P37" s="238"/>
      <c r="Q37" s="238"/>
      <c r="R37" s="238"/>
      <c r="S37" s="273"/>
      <c r="T37" s="62"/>
      <c r="U37" s="309" t="s">
        <v>40</v>
      </c>
      <c r="V37" s="309"/>
      <c r="W37" s="311" t="s">
        <v>9</v>
      </c>
      <c r="X37" s="36"/>
      <c r="Y37" s="36"/>
      <c r="Z37" s="36"/>
      <c r="AA37" s="36"/>
      <c r="AB37" s="37"/>
      <c r="AC37" s="37"/>
    </row>
    <row r="38" spans="1:29" ht="12.75">
      <c r="A38" s="36"/>
      <c r="B38" s="22">
        <v>8</v>
      </c>
      <c r="C38" s="242" t="s">
        <v>31</v>
      </c>
      <c r="D38" s="62"/>
      <c r="E38" s="22">
        <v>8</v>
      </c>
      <c r="F38" s="242" t="s">
        <v>31</v>
      </c>
      <c r="G38" s="238"/>
      <c r="H38" s="22">
        <v>8</v>
      </c>
      <c r="I38" s="21" t="s">
        <v>32</v>
      </c>
      <c r="J38" s="238"/>
      <c r="K38" s="249"/>
      <c r="L38" s="249"/>
      <c r="M38" s="249"/>
      <c r="N38" s="249"/>
      <c r="O38" s="238"/>
      <c r="P38" s="238"/>
      <c r="Q38" s="238"/>
      <c r="R38" s="238"/>
      <c r="S38" s="273"/>
      <c r="T38" s="62"/>
      <c r="U38" s="44" t="s">
        <v>61</v>
      </c>
      <c r="V38" s="46" t="s">
        <v>60</v>
      </c>
      <c r="W38" s="311"/>
      <c r="X38" s="36"/>
      <c r="Y38" s="36"/>
      <c r="Z38" s="36"/>
      <c r="AA38" s="36"/>
      <c r="AB38" s="37"/>
      <c r="AC38" s="37"/>
    </row>
    <row r="39" spans="1:29" ht="12.75">
      <c r="A39" s="36"/>
      <c r="B39" s="22">
        <v>8.001</v>
      </c>
      <c r="C39" s="242" t="s">
        <v>101</v>
      </c>
      <c r="D39" s="62"/>
      <c r="E39" s="22">
        <v>8.001</v>
      </c>
      <c r="F39" s="242" t="s">
        <v>101</v>
      </c>
      <c r="G39" s="238"/>
      <c r="H39" s="22">
        <v>8.001</v>
      </c>
      <c r="I39" s="21" t="s">
        <v>100</v>
      </c>
      <c r="J39" s="238"/>
      <c r="K39" s="249"/>
      <c r="L39" s="249"/>
      <c r="M39" s="249"/>
      <c r="N39" s="249"/>
      <c r="O39" s="238"/>
      <c r="P39" s="238"/>
      <c r="Q39" s="238"/>
      <c r="R39" s="238"/>
      <c r="S39" s="273"/>
      <c r="T39" s="62"/>
      <c r="U39" s="43" t="s">
        <v>71</v>
      </c>
      <c r="V39" s="46" t="s">
        <v>30</v>
      </c>
      <c r="W39" s="311"/>
      <c r="X39" s="36"/>
      <c r="Y39" s="36"/>
      <c r="Z39" s="36"/>
      <c r="AA39" s="36"/>
      <c r="AB39" s="37"/>
      <c r="AC39" s="37"/>
    </row>
    <row r="40" spans="1:29" ht="15.75">
      <c r="A40" s="36"/>
      <c r="B40" s="22">
        <v>10</v>
      </c>
      <c r="C40" s="242" t="s">
        <v>101</v>
      </c>
      <c r="D40" s="62"/>
      <c r="E40" s="22">
        <v>10</v>
      </c>
      <c r="F40" s="242" t="s">
        <v>101</v>
      </c>
      <c r="G40" s="238"/>
      <c r="H40" s="22">
        <v>10</v>
      </c>
      <c r="I40" s="21" t="s">
        <v>100</v>
      </c>
      <c r="J40" s="238"/>
      <c r="K40" s="249">
        <v>8</v>
      </c>
      <c r="L40" s="249">
        <v>8</v>
      </c>
      <c r="M40" s="249">
        <v>9</v>
      </c>
      <c r="N40" s="250">
        <f>25</f>
        <v>25</v>
      </c>
      <c r="O40" s="238"/>
      <c r="P40" s="238"/>
      <c r="Q40" s="238"/>
      <c r="R40" s="238"/>
      <c r="S40" s="273"/>
      <c r="T40" s="62"/>
      <c r="U40" s="44" t="s">
        <v>72</v>
      </c>
      <c r="V40" s="43" t="s">
        <v>31</v>
      </c>
      <c r="W40" s="311"/>
      <c r="X40" s="36"/>
      <c r="Y40" s="36"/>
      <c r="Z40" s="36"/>
      <c r="AA40" s="36"/>
      <c r="AB40" s="37"/>
      <c r="AC40" s="37"/>
    </row>
    <row r="41" spans="1:29" ht="12.75">
      <c r="A41" s="36"/>
      <c r="B41" s="243"/>
      <c r="C41" s="243"/>
      <c r="D41" s="247"/>
      <c r="E41" s="243"/>
      <c r="F41" s="243"/>
      <c r="G41" s="238"/>
      <c r="H41" s="245" t="s">
        <v>62</v>
      </c>
      <c r="I41" s="246"/>
      <c r="J41" s="238"/>
      <c r="K41" s="249"/>
      <c r="L41" s="249"/>
      <c r="M41" s="249"/>
      <c r="N41" s="249"/>
      <c r="O41" s="238"/>
      <c r="P41" s="238"/>
      <c r="Q41" s="238"/>
      <c r="R41" s="238"/>
      <c r="S41" s="273"/>
      <c r="T41" s="62"/>
      <c r="U41" s="44" t="s">
        <v>73</v>
      </c>
      <c r="V41" s="46" t="s">
        <v>32</v>
      </c>
      <c r="W41" s="311"/>
      <c r="X41" s="36"/>
      <c r="Y41" s="36"/>
      <c r="Z41" s="36"/>
      <c r="AA41" s="36"/>
      <c r="AB41" s="37"/>
      <c r="AC41" s="37"/>
    </row>
    <row r="42" spans="1:29" ht="12.75">
      <c r="A42" s="36"/>
      <c r="B42" s="63"/>
      <c r="C42" s="63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265"/>
      <c r="T42" s="62"/>
      <c r="U42" s="44" t="s">
        <v>4</v>
      </c>
      <c r="V42" s="43" t="s">
        <v>59</v>
      </c>
      <c r="W42" s="311"/>
      <c r="X42" s="36"/>
      <c r="Y42" s="36"/>
      <c r="Z42" s="36"/>
      <c r="AA42" s="36"/>
      <c r="AB42" s="37"/>
      <c r="AC42" s="37"/>
    </row>
    <row r="43" spans="1:29" ht="12.75">
      <c r="A43" s="36"/>
      <c r="B43" s="63"/>
      <c r="C43" s="63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265"/>
      <c r="T43" s="62"/>
      <c r="U43" s="9"/>
      <c r="V43" s="9"/>
      <c r="W43" s="36"/>
      <c r="X43" s="36"/>
      <c r="Y43" s="36"/>
      <c r="Z43" s="36"/>
      <c r="AA43" s="36"/>
      <c r="AB43" s="37"/>
      <c r="AC43" s="37"/>
    </row>
    <row r="44" spans="2:36" s="57" customFormat="1" ht="12.75">
      <c r="B44" s="51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274"/>
      <c r="T44" s="52"/>
      <c r="U44" s="52"/>
      <c r="V44" s="52"/>
      <c r="AB44" s="58"/>
      <c r="AC44" s="58"/>
      <c r="AD44" s="79"/>
      <c r="AE44" s="79"/>
      <c r="AF44" s="79"/>
      <c r="AG44" s="79"/>
      <c r="AH44" s="79"/>
      <c r="AI44" s="79"/>
      <c r="AJ44" s="79"/>
    </row>
    <row r="45" spans="4:22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75"/>
      <c r="T45" s="9"/>
      <c r="U45" s="9"/>
      <c r="V45" s="9"/>
    </row>
    <row r="46" spans="4:22" ht="12.75">
      <c r="D46" s="33"/>
      <c r="E46" s="33"/>
      <c r="F46" s="33"/>
      <c r="G46" s="33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75"/>
      <c r="T46" s="9"/>
      <c r="U46" s="9"/>
      <c r="V46" s="9"/>
    </row>
    <row r="47" spans="4:22" ht="12.75">
      <c r="D47" s="33"/>
      <c r="E47" s="33"/>
      <c r="F47" s="33"/>
      <c r="G47" s="33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75"/>
      <c r="T47" s="9"/>
      <c r="U47" s="9"/>
      <c r="V47" s="9"/>
    </row>
    <row r="48" spans="4:22" ht="12.75">
      <c r="D48" s="33"/>
      <c r="E48" s="33"/>
      <c r="F48" s="33"/>
      <c r="G48" s="3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275"/>
      <c r="T48" s="9"/>
      <c r="U48" s="9"/>
      <c r="V48" s="9"/>
    </row>
    <row r="49" spans="4:22" ht="12.75">
      <c r="D49" s="33"/>
      <c r="E49" s="33"/>
      <c r="F49" s="33"/>
      <c r="G49" s="8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275"/>
      <c r="T49" s="9"/>
      <c r="U49" s="9"/>
      <c r="V49" s="9"/>
    </row>
    <row r="50" spans="4:22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275"/>
      <c r="T50" s="9"/>
      <c r="U50" s="9"/>
      <c r="V50" s="9"/>
    </row>
    <row r="51" spans="4:22" ht="12.7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275"/>
      <c r="T51" s="9"/>
      <c r="U51" s="9"/>
      <c r="V51" s="9"/>
    </row>
    <row r="52" spans="4:22" ht="12.7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275"/>
      <c r="T52" s="9"/>
      <c r="U52" s="9"/>
      <c r="V52" s="9"/>
    </row>
    <row r="53" spans="4:22" ht="12.7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275"/>
      <c r="T53" s="9"/>
      <c r="U53" s="9"/>
      <c r="V53" s="9"/>
    </row>
    <row r="54" spans="4:22" ht="12.7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75"/>
      <c r="T54" s="9"/>
      <c r="U54" s="9"/>
      <c r="V54" s="9"/>
    </row>
    <row r="55" spans="4:22" ht="12.7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75"/>
      <c r="T55" s="9"/>
      <c r="U55" s="9"/>
      <c r="V55" s="9"/>
    </row>
    <row r="56" spans="4:22" ht="12.7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75"/>
      <c r="T56" s="9"/>
      <c r="U56" s="9"/>
      <c r="V56" s="9"/>
    </row>
    <row r="57" spans="4:22" ht="12.7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75"/>
      <c r="T57" s="9"/>
      <c r="U57" s="9"/>
      <c r="V57" s="9"/>
    </row>
    <row r="58" spans="4:22" ht="12.7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75"/>
      <c r="T58" s="9"/>
      <c r="U58" s="9"/>
      <c r="V58" s="9"/>
    </row>
    <row r="59" spans="4:22" ht="12.7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75"/>
      <c r="T59" s="9"/>
      <c r="U59" s="9"/>
      <c r="V59" s="9"/>
    </row>
    <row r="60" spans="4:22" ht="12.7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275"/>
      <c r="T60" s="9"/>
      <c r="U60" s="9"/>
      <c r="V60" s="9"/>
    </row>
    <row r="61" spans="4:22" ht="12.7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75"/>
      <c r="T61" s="9"/>
      <c r="U61" s="9"/>
      <c r="V61" s="9"/>
    </row>
  </sheetData>
  <sheetProtection/>
  <mergeCells count="33">
    <mergeCell ref="B3:C3"/>
    <mergeCell ref="B24:AA24"/>
    <mergeCell ref="B1:V1"/>
    <mergeCell ref="E2:J2"/>
    <mergeCell ref="B16:C16"/>
    <mergeCell ref="B17:C17"/>
    <mergeCell ref="B13:C13"/>
    <mergeCell ref="B7:C7"/>
    <mergeCell ref="B5:C5"/>
    <mergeCell ref="B8:C8"/>
    <mergeCell ref="B6:C6"/>
    <mergeCell ref="U37:V37"/>
    <mergeCell ref="B27:Y27"/>
    <mergeCell ref="W37:W42"/>
    <mergeCell ref="W28:W35"/>
    <mergeCell ref="U30:V30"/>
    <mergeCell ref="X2:X3"/>
    <mergeCell ref="V2:V3"/>
    <mergeCell ref="R2:R3"/>
    <mergeCell ref="Y2:Y3"/>
    <mergeCell ref="U2:U3"/>
    <mergeCell ref="W2:W3"/>
    <mergeCell ref="S2:S3"/>
    <mergeCell ref="K2:N2"/>
    <mergeCell ref="AB19:AC24"/>
    <mergeCell ref="B14:C14"/>
    <mergeCell ref="B4:C4"/>
    <mergeCell ref="B15:C15"/>
    <mergeCell ref="B11:C11"/>
    <mergeCell ref="B9:C9"/>
    <mergeCell ref="B10:C10"/>
    <mergeCell ref="B12:C12"/>
    <mergeCell ref="Z2:Z3"/>
  </mergeCells>
  <printOptions horizontalCentered="1" verticalCentered="1"/>
  <pageMargins left="0.15748031496062992" right="0.2362204724409449" top="0.5511811023622047" bottom="0.2362204724409449" header="0.2755905511811024" footer="0.15748031496062992"/>
  <pageSetup blackAndWhite="1" fitToHeight="1" fitToWidth="1" horizontalDpi="300" verticalDpi="300" orientation="landscape" paperSize="9" scale="65" r:id="rId2"/>
  <headerFooter alignWithMargins="0">
    <oddHeader xml:space="preserve">&amp;L&amp;"Arial,Grassetto"&amp;14&amp;F&amp;C&amp;"Arial,Grassetto"&amp;16Istituto Comprensivo Paritario 
"S. Maria di Gesù Redentore" - Taormina&amp;R&amp;"Arial,Grassetto"&amp;12&amp;A </oddHeader>
  </headerFooter>
  <ignoredErrors>
    <ignoredError sqref="AA14" formulaRange="1"/>
    <ignoredError sqref="AA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Dirigente Scolastico : Prof. Giancarlo Fratangeli</Manager>
  <Company>G. Sulpicio - Veroli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Scrutinio CLASSE ESAME DI STATO</dc:title>
  <dc:subject>2000/2001</dc:subject>
  <dc:creator>Prof. Nicola Monforte</dc:creator>
  <cp:keywords>2P</cp:keywords>
  <dc:description>uUHMM</dc:description>
  <cp:lastModifiedBy>Antonio</cp:lastModifiedBy>
  <cp:lastPrinted>2009-06-13T15:11:31Z</cp:lastPrinted>
  <dcterms:created xsi:type="dcterms:W3CDTF">1997-05-24T20:54:37Z</dcterms:created>
  <dcterms:modified xsi:type="dcterms:W3CDTF">2009-11-24T19:51:56Z</dcterms:modified>
  <cp:category>Foglio elettronico</cp:category>
  <cp:version/>
  <cp:contentType/>
  <cp:contentStatus/>
</cp:coreProperties>
</file>